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\data\20 ВНУТРЕННИЕ ДОКУМЕНТЫ ПОДРАЗДЕЛЕНИЙ КОЛЛЕДЖА\Госзаказ\БЮДЖЕТ 2025\Планирование 2026\2025-11-26 Запрос ОС КНВШ\ОТВЕТ в КНВШ\ОС 2026 - КП 100-р ЦМЭЦ\"/>
    </mc:Choice>
  </mc:AlternateContent>
  <bookViews>
    <workbookView xWindow="0" yWindow="0" windowWidth="28800" windowHeight="12300"/>
  </bookViews>
  <sheets>
    <sheet name="ф2026" sheetId="1" r:id="rId1"/>
    <sheet name="НМЦК 26_СВОД" sheetId="2" r:id="rId2"/>
  </sheets>
  <externalReferences>
    <externalReference r:id="rId3"/>
  </externalReferences>
  <definedNames>
    <definedName name="_xlnm._FilterDatabase" localSheetId="1" hidden="1">'НМЦК 26_СВОД'!$A$2:$AA$84</definedName>
    <definedName name="_xlnm._FilterDatabase" localSheetId="0" hidden="1">ф2026!$A$4:$N$93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2" l="1"/>
  <c r="J22" i="2" s="1"/>
  <c r="I54" i="2"/>
  <c r="J54" i="2" s="1"/>
  <c r="G4" i="2"/>
  <c r="H4" i="2" s="1"/>
  <c r="K4" i="2" s="1"/>
  <c r="K83" i="2"/>
  <c r="J83" i="2"/>
  <c r="I83" i="2"/>
  <c r="H83" i="2"/>
  <c r="G83" i="2"/>
  <c r="F83" i="2"/>
  <c r="E83" i="2"/>
  <c r="D83" i="2"/>
  <c r="C83" i="2"/>
  <c r="B83" i="2"/>
  <c r="A83" i="2"/>
  <c r="G82" i="2"/>
  <c r="H82" i="2" s="1"/>
  <c r="K82" i="2" s="1"/>
  <c r="G81" i="2"/>
  <c r="G80" i="2"/>
  <c r="H80" i="2" s="1"/>
  <c r="G79" i="2"/>
  <c r="G78" i="2"/>
  <c r="H78" i="2" s="1"/>
  <c r="K78" i="2" s="1"/>
  <c r="G77" i="2"/>
  <c r="G76" i="2"/>
  <c r="H76" i="2" s="1"/>
  <c r="G75" i="2"/>
  <c r="G74" i="2"/>
  <c r="H74" i="2" s="1"/>
  <c r="K74" i="2" s="1"/>
  <c r="G73" i="2"/>
  <c r="G72" i="2"/>
  <c r="H72" i="2" s="1"/>
  <c r="G71" i="2"/>
  <c r="G70" i="2"/>
  <c r="H70" i="2" s="1"/>
  <c r="K70" i="2" s="1"/>
  <c r="G69" i="2"/>
  <c r="G68" i="2"/>
  <c r="H68" i="2" s="1"/>
  <c r="K68" i="2" s="1"/>
  <c r="G67" i="2"/>
  <c r="G66" i="2"/>
  <c r="H66" i="2" s="1"/>
  <c r="G65" i="2"/>
  <c r="G64" i="2"/>
  <c r="H64" i="2" s="1"/>
  <c r="G63" i="2"/>
  <c r="G62" i="2"/>
  <c r="H62" i="2" s="1"/>
  <c r="K62" i="2" s="1"/>
  <c r="G61" i="2"/>
  <c r="G60" i="2"/>
  <c r="H60" i="2" s="1"/>
  <c r="G59" i="2"/>
  <c r="G58" i="2"/>
  <c r="H58" i="2" s="1"/>
  <c r="K58" i="2" s="1"/>
  <c r="G57" i="2"/>
  <c r="G56" i="2"/>
  <c r="H56" i="2" s="1"/>
  <c r="G55" i="2"/>
  <c r="G54" i="2"/>
  <c r="H54" i="2" s="1"/>
  <c r="K54" i="2" s="1"/>
  <c r="G53" i="2"/>
  <c r="G52" i="2"/>
  <c r="H52" i="2" s="1"/>
  <c r="K52" i="2" s="1"/>
  <c r="G51" i="2"/>
  <c r="G50" i="2"/>
  <c r="H50" i="2" s="1"/>
  <c r="K50" i="2" s="1"/>
  <c r="G49" i="2"/>
  <c r="G48" i="2"/>
  <c r="H48" i="2" s="1"/>
  <c r="G47" i="2"/>
  <c r="G46" i="2"/>
  <c r="H46" i="2" s="1"/>
  <c r="K46" i="2" s="1"/>
  <c r="G45" i="2"/>
  <c r="G44" i="2"/>
  <c r="H44" i="2" s="1"/>
  <c r="G43" i="2"/>
  <c r="G42" i="2"/>
  <c r="H42" i="2" s="1"/>
  <c r="K42" i="2" s="1"/>
  <c r="G41" i="2"/>
  <c r="G40" i="2"/>
  <c r="H40" i="2" s="1"/>
  <c r="G39" i="2"/>
  <c r="G38" i="2"/>
  <c r="H38" i="2" s="1"/>
  <c r="K38" i="2" s="1"/>
  <c r="G37" i="2"/>
  <c r="G36" i="2"/>
  <c r="H36" i="2" s="1"/>
  <c r="K36" i="2" s="1"/>
  <c r="G35" i="2"/>
  <c r="G34" i="2"/>
  <c r="H34" i="2" s="1"/>
  <c r="G33" i="2"/>
  <c r="G32" i="2"/>
  <c r="H32" i="2" s="1"/>
  <c r="G31" i="2"/>
  <c r="G30" i="2"/>
  <c r="H30" i="2" s="1"/>
  <c r="K30" i="2" s="1"/>
  <c r="G29" i="2"/>
  <c r="G28" i="2"/>
  <c r="H28" i="2" s="1"/>
  <c r="G27" i="2"/>
  <c r="G26" i="2"/>
  <c r="H26" i="2" s="1"/>
  <c r="G25" i="2"/>
  <c r="G24" i="2"/>
  <c r="H24" i="2" s="1"/>
  <c r="G23" i="2"/>
  <c r="G22" i="2"/>
  <c r="H22" i="2" s="1"/>
  <c r="K22" i="2" s="1"/>
  <c r="G21" i="2"/>
  <c r="G20" i="2"/>
  <c r="H20" i="2" s="1"/>
  <c r="K20" i="2" s="1"/>
  <c r="G19" i="2"/>
  <c r="G18" i="2"/>
  <c r="H18" i="2" s="1"/>
  <c r="G17" i="2"/>
  <c r="G16" i="2"/>
  <c r="H16" i="2" s="1"/>
  <c r="G15" i="2"/>
  <c r="G14" i="2"/>
  <c r="H14" i="2" s="1"/>
  <c r="K14" i="2" s="1"/>
  <c r="G13" i="2"/>
  <c r="G12" i="2"/>
  <c r="H12" i="2" s="1"/>
  <c r="G11" i="2"/>
  <c r="G10" i="2"/>
  <c r="H10" i="2" s="1"/>
  <c r="G9" i="2"/>
  <c r="G8" i="2"/>
  <c r="H8" i="2" s="1"/>
  <c r="G7" i="2"/>
  <c r="G6" i="2"/>
  <c r="H6" i="2" s="1"/>
  <c r="K6" i="2" s="1"/>
  <c r="G5" i="2"/>
  <c r="G91" i="1"/>
  <c r="G90" i="1"/>
  <c r="G89" i="1"/>
  <c r="H89" i="1" s="1"/>
  <c r="G88" i="1"/>
  <c r="G87" i="1"/>
  <c r="G86" i="1"/>
  <c r="G85" i="1"/>
  <c r="G84" i="1"/>
  <c r="G83" i="1"/>
  <c r="G82" i="1"/>
  <c r="H81" i="1"/>
  <c r="G81" i="1"/>
  <c r="G80" i="1"/>
  <c r="G79" i="1"/>
  <c r="G78" i="1"/>
  <c r="G77" i="1"/>
  <c r="G76" i="1"/>
  <c r="G75" i="1"/>
  <c r="G74" i="1"/>
  <c r="H74" i="1" s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H57" i="1" s="1"/>
  <c r="G56" i="1"/>
  <c r="G55" i="1"/>
  <c r="G54" i="1"/>
  <c r="G53" i="1"/>
  <c r="G52" i="1"/>
  <c r="G51" i="1"/>
  <c r="G50" i="1"/>
  <c r="G49" i="1"/>
  <c r="H49" i="1" s="1"/>
  <c r="G48" i="1"/>
  <c r="G47" i="1"/>
  <c r="G46" i="1"/>
  <c r="G45" i="1"/>
  <c r="G44" i="1"/>
  <c r="G43" i="1"/>
  <c r="G42" i="1"/>
  <c r="G41" i="1"/>
  <c r="G40" i="1"/>
  <c r="G39" i="1"/>
  <c r="G38" i="1"/>
  <c r="H38" i="1" s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H25" i="1" s="1"/>
  <c r="G24" i="1"/>
  <c r="G23" i="1"/>
  <c r="G22" i="1"/>
  <c r="G21" i="1"/>
  <c r="G20" i="1"/>
  <c r="G19" i="1"/>
  <c r="G18" i="1"/>
  <c r="G17" i="1"/>
  <c r="H17" i="1" s="1"/>
  <c r="G16" i="1"/>
  <c r="G15" i="1"/>
  <c r="G14" i="1"/>
  <c r="G13" i="1"/>
  <c r="G12" i="1"/>
  <c r="G11" i="1"/>
  <c r="G10" i="1"/>
  <c r="G9" i="1"/>
  <c r="E9" i="1"/>
  <c r="E10" i="1"/>
  <c r="E11" i="1"/>
  <c r="H11" i="1" s="1"/>
  <c r="E12" i="1"/>
  <c r="E13" i="1"/>
  <c r="E14" i="1"/>
  <c r="E15" i="1"/>
  <c r="H15" i="1" s="1"/>
  <c r="E16" i="1"/>
  <c r="E17" i="1"/>
  <c r="E18" i="1"/>
  <c r="E19" i="1"/>
  <c r="H19" i="1" s="1"/>
  <c r="E20" i="1"/>
  <c r="E21" i="1"/>
  <c r="E22" i="1"/>
  <c r="E23" i="1"/>
  <c r="H23" i="1" s="1"/>
  <c r="E24" i="1"/>
  <c r="E25" i="1"/>
  <c r="E26" i="1"/>
  <c r="E27" i="1"/>
  <c r="H27" i="1" s="1"/>
  <c r="E28" i="1"/>
  <c r="E29" i="1"/>
  <c r="H29" i="1" s="1"/>
  <c r="E30" i="1"/>
  <c r="E31" i="1"/>
  <c r="H31" i="1" s="1"/>
  <c r="E32" i="1"/>
  <c r="E33" i="1"/>
  <c r="E34" i="1"/>
  <c r="E35" i="1"/>
  <c r="H35" i="1" s="1"/>
  <c r="E36" i="1"/>
  <c r="E37" i="1"/>
  <c r="H37" i="1" s="1"/>
  <c r="E38" i="1"/>
  <c r="E39" i="1"/>
  <c r="H39" i="1" s="1"/>
  <c r="E40" i="1"/>
  <c r="E41" i="1"/>
  <c r="E42" i="1"/>
  <c r="E43" i="1"/>
  <c r="H43" i="1" s="1"/>
  <c r="E44" i="1"/>
  <c r="E45" i="1"/>
  <c r="E46" i="1"/>
  <c r="E47" i="1"/>
  <c r="H47" i="1" s="1"/>
  <c r="E48" i="1"/>
  <c r="E49" i="1"/>
  <c r="E50" i="1"/>
  <c r="E51" i="1"/>
  <c r="H51" i="1" s="1"/>
  <c r="E52" i="1"/>
  <c r="E53" i="1"/>
  <c r="E54" i="1"/>
  <c r="E55" i="1"/>
  <c r="H55" i="1" s="1"/>
  <c r="E56" i="1"/>
  <c r="E57" i="1"/>
  <c r="E58" i="1"/>
  <c r="E59" i="1"/>
  <c r="H59" i="1" s="1"/>
  <c r="E60" i="1"/>
  <c r="E61" i="1"/>
  <c r="E62" i="1"/>
  <c r="E63" i="1"/>
  <c r="H63" i="1" s="1"/>
  <c r="E64" i="1"/>
  <c r="E65" i="1"/>
  <c r="H65" i="1" s="1"/>
  <c r="E66" i="1"/>
  <c r="E67" i="1"/>
  <c r="H67" i="1" s="1"/>
  <c r="E68" i="1"/>
  <c r="E69" i="1"/>
  <c r="H69" i="1" s="1"/>
  <c r="E70" i="1"/>
  <c r="E71" i="1"/>
  <c r="H71" i="1" s="1"/>
  <c r="E72" i="1"/>
  <c r="E73" i="1"/>
  <c r="H73" i="1" s="1"/>
  <c r="E74" i="1"/>
  <c r="E75" i="1"/>
  <c r="H75" i="1" s="1"/>
  <c r="E76" i="1"/>
  <c r="E77" i="1"/>
  <c r="H77" i="1" s="1"/>
  <c r="E78" i="1"/>
  <c r="E79" i="1"/>
  <c r="H79" i="1" s="1"/>
  <c r="E80" i="1"/>
  <c r="E81" i="1"/>
  <c r="E82" i="1"/>
  <c r="E83" i="1"/>
  <c r="H83" i="1" s="1"/>
  <c r="E84" i="1"/>
  <c r="E85" i="1"/>
  <c r="E86" i="1"/>
  <c r="E87" i="1"/>
  <c r="H87" i="1" s="1"/>
  <c r="E88" i="1"/>
  <c r="E89" i="1"/>
  <c r="E90" i="1"/>
  <c r="E91" i="1"/>
  <c r="H91" i="1" s="1"/>
  <c r="G8" i="1"/>
  <c r="E8" i="1"/>
  <c r="H8" i="1" s="1"/>
  <c r="N92" i="1"/>
  <c r="M92" i="1"/>
  <c r="K92" i="1"/>
  <c r="J92" i="1"/>
  <c r="I92" i="1"/>
  <c r="H92" i="1"/>
  <c r="G92" i="1"/>
  <c r="F92" i="1"/>
  <c r="E92" i="1"/>
  <c r="D92" i="1"/>
  <c r="C92" i="1"/>
  <c r="B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I68" i="2" l="1"/>
  <c r="I44" i="2"/>
  <c r="J44" i="2" s="1"/>
  <c r="I36" i="2"/>
  <c r="I72" i="2"/>
  <c r="I64" i="2"/>
  <c r="I40" i="2"/>
  <c r="I70" i="2"/>
  <c r="J70" i="2" s="1"/>
  <c r="I60" i="2"/>
  <c r="J60" i="2" s="1"/>
  <c r="I52" i="2"/>
  <c r="I38" i="2"/>
  <c r="J38" i="2" s="1"/>
  <c r="I28" i="2"/>
  <c r="J28" i="2" s="1"/>
  <c r="I20" i="2"/>
  <c r="J20" i="2" s="1"/>
  <c r="I76" i="2"/>
  <c r="I32" i="2"/>
  <c r="I80" i="2"/>
  <c r="J80" i="2" s="1"/>
  <c r="I56" i="2"/>
  <c r="I48" i="2"/>
  <c r="I24" i="2"/>
  <c r="I8" i="2"/>
  <c r="J8" i="2" s="1"/>
  <c r="J26" i="2"/>
  <c r="I74" i="2"/>
  <c r="I58" i="2"/>
  <c r="J58" i="2" s="1"/>
  <c r="I42" i="2"/>
  <c r="J42" i="2" s="1"/>
  <c r="I26" i="2"/>
  <c r="I10" i="2"/>
  <c r="J10" i="2" s="1"/>
  <c r="I4" i="2"/>
  <c r="J4" i="2" s="1"/>
  <c r="I78" i="2"/>
  <c r="J78" i="2" s="1"/>
  <c r="I62" i="2"/>
  <c r="J62" i="2" s="1"/>
  <c r="I46" i="2"/>
  <c r="J46" i="2" s="1"/>
  <c r="I30" i="2"/>
  <c r="J30" i="2" s="1"/>
  <c r="I14" i="2"/>
  <c r="J14" i="2" s="1"/>
  <c r="J16" i="2"/>
  <c r="J24" i="2"/>
  <c r="J32" i="2"/>
  <c r="J36" i="2"/>
  <c r="J40" i="2"/>
  <c r="J48" i="2"/>
  <c r="J52" i="2"/>
  <c r="J56" i="2"/>
  <c r="J64" i="2"/>
  <c r="J68" i="2"/>
  <c r="J72" i="2"/>
  <c r="J76" i="2"/>
  <c r="I82" i="2"/>
  <c r="J82" i="2" s="1"/>
  <c r="K76" i="2"/>
  <c r="I66" i="2"/>
  <c r="J66" i="2" s="1"/>
  <c r="K60" i="2"/>
  <c r="I50" i="2"/>
  <c r="J50" i="2" s="1"/>
  <c r="K44" i="2"/>
  <c r="I34" i="2"/>
  <c r="J34" i="2" s="1"/>
  <c r="K28" i="2"/>
  <c r="I18" i="2"/>
  <c r="J18" i="2" s="1"/>
  <c r="K12" i="2"/>
  <c r="I16" i="2"/>
  <c r="I12" i="2"/>
  <c r="J12" i="2" s="1"/>
  <c r="I6" i="2"/>
  <c r="J6" i="2" s="1"/>
  <c r="K66" i="2"/>
  <c r="K34" i="2"/>
  <c r="K26" i="2"/>
  <c r="K18" i="2"/>
  <c r="K10" i="2"/>
  <c r="K80" i="2"/>
  <c r="J74" i="2"/>
  <c r="K72" i="2"/>
  <c r="K64" i="2"/>
  <c r="K56" i="2"/>
  <c r="K48" i="2"/>
  <c r="K40" i="2"/>
  <c r="K32" i="2"/>
  <c r="K24" i="2"/>
  <c r="K16" i="2"/>
  <c r="K8" i="2"/>
  <c r="H5" i="2"/>
  <c r="K5" i="2" s="1"/>
  <c r="I5" i="2"/>
  <c r="J5" i="2" s="1"/>
  <c r="H7" i="2"/>
  <c r="K7" i="2" s="1"/>
  <c r="I7" i="2"/>
  <c r="H9" i="2"/>
  <c r="K9" i="2" s="1"/>
  <c r="I9" i="2"/>
  <c r="J9" i="2" s="1"/>
  <c r="H11" i="2"/>
  <c r="K11" i="2" s="1"/>
  <c r="I11" i="2"/>
  <c r="H13" i="2"/>
  <c r="K13" i="2" s="1"/>
  <c r="I13" i="2"/>
  <c r="J13" i="2" s="1"/>
  <c r="H15" i="2"/>
  <c r="K15" i="2" s="1"/>
  <c r="I15" i="2"/>
  <c r="H17" i="2"/>
  <c r="K17" i="2" s="1"/>
  <c r="I17" i="2"/>
  <c r="J17" i="2" s="1"/>
  <c r="H19" i="2"/>
  <c r="K19" i="2" s="1"/>
  <c r="I19" i="2"/>
  <c r="H21" i="2"/>
  <c r="K21" i="2" s="1"/>
  <c r="I21" i="2"/>
  <c r="J21" i="2" s="1"/>
  <c r="H23" i="2"/>
  <c r="K23" i="2" s="1"/>
  <c r="I23" i="2"/>
  <c r="H25" i="2"/>
  <c r="K25" i="2" s="1"/>
  <c r="I25" i="2"/>
  <c r="J25" i="2" s="1"/>
  <c r="H27" i="2"/>
  <c r="K27" i="2" s="1"/>
  <c r="I27" i="2"/>
  <c r="H29" i="2"/>
  <c r="K29" i="2" s="1"/>
  <c r="I29" i="2"/>
  <c r="J29" i="2" s="1"/>
  <c r="H31" i="2"/>
  <c r="K31" i="2" s="1"/>
  <c r="I31" i="2"/>
  <c r="H33" i="2"/>
  <c r="K33" i="2" s="1"/>
  <c r="I33" i="2"/>
  <c r="J33" i="2" s="1"/>
  <c r="H35" i="2"/>
  <c r="K35" i="2" s="1"/>
  <c r="I35" i="2"/>
  <c r="H37" i="2"/>
  <c r="K37" i="2" s="1"/>
  <c r="I37" i="2"/>
  <c r="J37" i="2" s="1"/>
  <c r="H39" i="2"/>
  <c r="K39" i="2" s="1"/>
  <c r="I39" i="2"/>
  <c r="H41" i="2"/>
  <c r="K41" i="2" s="1"/>
  <c r="I41" i="2"/>
  <c r="J41" i="2" s="1"/>
  <c r="H43" i="2"/>
  <c r="K43" i="2" s="1"/>
  <c r="I43" i="2"/>
  <c r="H45" i="2"/>
  <c r="K45" i="2" s="1"/>
  <c r="I45" i="2"/>
  <c r="J45" i="2" s="1"/>
  <c r="H47" i="2"/>
  <c r="K47" i="2" s="1"/>
  <c r="I47" i="2"/>
  <c r="H49" i="2"/>
  <c r="K49" i="2" s="1"/>
  <c r="I49" i="2"/>
  <c r="J49" i="2" s="1"/>
  <c r="H51" i="2"/>
  <c r="K51" i="2" s="1"/>
  <c r="I51" i="2"/>
  <c r="H53" i="2"/>
  <c r="K53" i="2" s="1"/>
  <c r="I53" i="2"/>
  <c r="J53" i="2" s="1"/>
  <c r="H55" i="2"/>
  <c r="K55" i="2" s="1"/>
  <c r="I55" i="2"/>
  <c r="H57" i="2"/>
  <c r="K57" i="2" s="1"/>
  <c r="I57" i="2"/>
  <c r="J57" i="2" s="1"/>
  <c r="H59" i="2"/>
  <c r="K59" i="2" s="1"/>
  <c r="I59" i="2"/>
  <c r="H61" i="2"/>
  <c r="K61" i="2" s="1"/>
  <c r="I61" i="2"/>
  <c r="J61" i="2" s="1"/>
  <c r="H63" i="2"/>
  <c r="K63" i="2" s="1"/>
  <c r="I63" i="2"/>
  <c r="H65" i="2"/>
  <c r="K65" i="2" s="1"/>
  <c r="I65" i="2"/>
  <c r="J65" i="2" s="1"/>
  <c r="H67" i="2"/>
  <c r="K67" i="2" s="1"/>
  <c r="I67" i="2"/>
  <c r="H69" i="2"/>
  <c r="K69" i="2" s="1"/>
  <c r="I69" i="2"/>
  <c r="J69" i="2" s="1"/>
  <c r="H71" i="2"/>
  <c r="K71" i="2" s="1"/>
  <c r="I71" i="2"/>
  <c r="H73" i="2"/>
  <c r="K73" i="2" s="1"/>
  <c r="I73" i="2"/>
  <c r="J73" i="2" s="1"/>
  <c r="H75" i="2"/>
  <c r="K75" i="2" s="1"/>
  <c r="I75" i="2"/>
  <c r="H77" i="2"/>
  <c r="K77" i="2" s="1"/>
  <c r="I77" i="2"/>
  <c r="J77" i="2" s="1"/>
  <c r="H79" i="2"/>
  <c r="K79" i="2" s="1"/>
  <c r="I79" i="2"/>
  <c r="H81" i="2"/>
  <c r="K81" i="2" s="1"/>
  <c r="I81" i="2"/>
  <c r="J81" i="2" s="1"/>
  <c r="H14" i="1"/>
  <c r="H46" i="1"/>
  <c r="H50" i="1"/>
  <c r="H82" i="1"/>
  <c r="H85" i="1"/>
  <c r="H61" i="1"/>
  <c r="H53" i="1"/>
  <c r="H45" i="1"/>
  <c r="H21" i="1"/>
  <c r="H13" i="1"/>
  <c r="H22" i="1"/>
  <c r="H33" i="1"/>
  <c r="H58" i="1"/>
  <c r="H90" i="1"/>
  <c r="H9" i="1"/>
  <c r="H30" i="1"/>
  <c r="H41" i="1"/>
  <c r="H66" i="1"/>
  <c r="H52" i="1"/>
  <c r="H76" i="1"/>
  <c r="H12" i="1"/>
  <c r="H20" i="1"/>
  <c r="H44" i="1"/>
  <c r="H10" i="1"/>
  <c r="H18" i="1"/>
  <c r="H26" i="1"/>
  <c r="H34" i="1"/>
  <c r="H42" i="1"/>
  <c r="H56" i="1"/>
  <c r="H64" i="1"/>
  <c r="H72" i="1"/>
  <c r="H80" i="1"/>
  <c r="H88" i="1"/>
  <c r="H60" i="1"/>
  <c r="H68" i="1"/>
  <c r="H84" i="1"/>
  <c r="H28" i="1"/>
  <c r="H36" i="1"/>
  <c r="H16" i="1"/>
  <c r="H24" i="1"/>
  <c r="H32" i="1"/>
  <c r="H40" i="1"/>
  <c r="H48" i="1"/>
  <c r="H54" i="1"/>
  <c r="H62" i="1"/>
  <c r="H70" i="1"/>
  <c r="H78" i="1"/>
  <c r="H86" i="1"/>
  <c r="G93" i="1"/>
  <c r="E93" i="1"/>
  <c r="K84" i="2" l="1"/>
  <c r="J79" i="2"/>
  <c r="J75" i="2"/>
  <c r="J71" i="2"/>
  <c r="J67" i="2"/>
  <c r="J63" i="2"/>
  <c r="J59" i="2"/>
  <c r="J55" i="2"/>
  <c r="J51" i="2"/>
  <c r="J47" i="2"/>
  <c r="J43" i="2"/>
  <c r="J39" i="2"/>
  <c r="J35" i="2"/>
  <c r="J31" i="2"/>
  <c r="J27" i="2"/>
  <c r="J23" i="2"/>
  <c r="J19" i="2"/>
  <c r="J15" i="2"/>
  <c r="J11" i="2"/>
  <c r="J7" i="2"/>
  <c r="H93" i="1"/>
</calcChain>
</file>

<file path=xl/sharedStrings.xml><?xml version="1.0" encoding="utf-8"?>
<sst xmlns="http://schemas.openxmlformats.org/spreadsheetml/2006/main" count="536" uniqueCount="282">
  <si>
    <t>Основные средства 2026 год СПб ГБПОУ "Петровский колледж"</t>
  </si>
  <si>
    <t>№ п/п</t>
  </si>
  <si>
    <t>Наименование основного средства</t>
  </si>
  <si>
    <t>СГЗ</t>
  </si>
  <si>
    <r>
      <t xml:space="preserve">ПД 
</t>
    </r>
    <r>
      <rPr>
        <b/>
        <sz val="10"/>
        <color indexed="8"/>
        <rFont val="Times New Roman"/>
        <family val="1"/>
        <charset val="204"/>
      </rPr>
      <t>(заполняется только для закупок, финансируемых из СГЗ и ПД)</t>
    </r>
  </si>
  <si>
    <t>Общая стоимость (руб.)</t>
  </si>
  <si>
    <t>Направление расходования, 
обоснование необходимости</t>
  </si>
  <si>
    <t>Обоснование цены (НМЦК/ ККН из Реестра)</t>
  </si>
  <si>
    <t>Адрес, помещения</t>
  </si>
  <si>
    <t>Кол-во</t>
  </si>
  <si>
    <t>Цена (руб.)</t>
  </si>
  <si>
    <t>Стоимость (руб.)</t>
  </si>
  <si>
    <t>Закупки</t>
  </si>
  <si>
    <t>ИТОГО 2026 год:</t>
  </si>
  <si>
    <t>Книги печатные</t>
  </si>
  <si>
    <t xml:space="preserve">Пополнение библиотечного фонда произведениями, входящими в общеобразовательную программу "ОУД.02 Литература", для обеспечения учебного и воспитательного процесса </t>
  </si>
  <si>
    <t>НМЦК</t>
  </si>
  <si>
    <t xml:space="preserve">Балтийская 35, Курляндская 39, Моховая 6 (Библиотека) </t>
  </si>
  <si>
    <t>Учебная литература печатная</t>
  </si>
  <si>
    <t xml:space="preserve">Для обеспечения учебного процесса по специальностям: 38.02.01 - Экономика и бухгалтерский учет, 43.02.17 - Технологии индустрии красоты, 54.01.20 - Графический дизайнер, 54.02.01 - Дизайн (по отраслям), 40.02.01 Право и организация социального обеспечения, 40.02.04 - Юриспруденция </t>
  </si>
  <si>
    <t>Учебная литература печатная общеобразовательного назначения</t>
  </si>
  <si>
    <t>Для обеспечения учебного процесса по общеобразовательным дисциплинам для всех специальностей</t>
  </si>
  <si>
    <t xml:space="preserve">Шуруповерт </t>
  </si>
  <si>
    <t>Для обеспечения учебного процесса,а также для мелкого ремонта в учебных и жилых корпусах</t>
  </si>
  <si>
    <t>Курляндская 39,Швицова 22,Охотничий 7,Балтийская 26</t>
  </si>
  <si>
    <t>Перфоратор</t>
  </si>
  <si>
    <t>Для обеспечения учебного процесса, а также для мелкого ремонта в учебных и жилых корпусах</t>
  </si>
  <si>
    <t>Реестр цен_4 кв.2025: (28.24.11.000-027)</t>
  </si>
  <si>
    <t>Отбойный молоток</t>
  </si>
  <si>
    <t>Сварочный аппарат</t>
  </si>
  <si>
    <t>Реестр цен_4 кв.2025: (27.90.31.110-015)</t>
  </si>
  <si>
    <t>Насос фекальный</t>
  </si>
  <si>
    <t>Конвектор электрический</t>
  </si>
  <si>
    <t>Для обеспечения  достаточного количества  и в связи с  выходом из обращения материальных запасов</t>
  </si>
  <si>
    <t>Реестр цен_4 кв.2025: (27.51.26.110-003)</t>
  </si>
  <si>
    <t>Корпус 3 ул.Балтийская 26,лит.А (общежитие)</t>
  </si>
  <si>
    <t>Машинка стиральная</t>
  </si>
  <si>
    <t>В связи с износом, выходом из обращения и восполнением материальных запасов для обеспечения достаточного количества оборудования в общежитии по адресу: ул. Балтийская, д. 26 согласно "ГОСТ Р 58186-2018 Услуги населению. Требования к услугам проживания в общежитиях для обучающихся" п. 6.5 «В постирочных должны быть предусмотрены подводка воды со смесителем, оборудование и инвентарь для стирки (стиральные машины, ванны и пр.)»</t>
  </si>
  <si>
    <t>Реестр цен_4 кв.2025: (27.51.13.110-001)</t>
  </si>
  <si>
    <t>Настольная лампа</t>
  </si>
  <si>
    <t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13 "Жилые комнаты" </t>
  </si>
  <si>
    <t>п.755 № 100-р _27.40.22.130-003</t>
  </si>
  <si>
    <t>Холодильник</t>
  </si>
  <si>
    <t>В связи с износом, выходом из обращения и восполнением материальных запасов для обеспечения достаточного количества оборудования в общежитии по адресу: ул. Балтийская, д. 26 согласно "ГОСТ Р 58186-2018 Услуги населению. Требования к услугам проживания в общежитиях для обучающихся" Приложение Б.2 Техническое оснащение и оборудование. «В общежитии должны быть помещения с мебелью и другим оборудованием, соответствующим их функциональному назначению, в том числе: ...- холодильный шкаф общего пользования для хранения продуктов питания;»</t>
  </si>
  <si>
    <t>п.950 № 100-р _27.51.11.110-002</t>
  </si>
  <si>
    <t>Электрочайник бытовой</t>
  </si>
  <si>
    <t xml:space="preserve">Согласно приложения № 2 "Примерное положение о студенческом общежитии федерального государственного образовательного учреждения высшего и среднего профессионального образования Российской Федерации, подведомственного Федеральному агентству по образованию" от 10.07.2007г. п 14 "Жилые комнаты" </t>
  </si>
  <si>
    <t>п.953 № 100-р _ 27.51.24.110-001</t>
  </si>
  <si>
    <t>Утюг</t>
  </si>
  <si>
    <t>Согласно ГОСТ Р 58186-2018 от 25.07.2018 г. N 428-ст «Услуги населению. Требования к услугам проживания в общежитиях для обучающихся» п. 8.1. «В общежитиях для обучающихся рекомендуется предоставлять следующие услуги: -предоставление утюгов, гладильных досок, фенов»</t>
  </si>
  <si>
    <t>Реестр цен_4 кв.2025: (27.51.23.130-004)</t>
  </si>
  <si>
    <t>Карниз потолочный</t>
  </si>
  <si>
    <t>Микроволновка</t>
  </si>
  <si>
    <t>Для обеспечения  достаточного количества  и в связи с  выходом из обращения микроволновок, необходимых как дополнительное оборудования приготовления пищи в общежитии и разогрева готовой пищи в общежитии и столовой</t>
  </si>
  <si>
    <t>Реестр цен_4 кв.2025: (27.51.27.000-002)</t>
  </si>
  <si>
    <t>Корпус 1 ул. Балтийская 35, лит.А (Столовая), Корпус 3 ул.Балтийская 26,лит.А (общежитие)</t>
  </si>
  <si>
    <t>Пылесос хозяйственный</t>
  </si>
  <si>
    <t>Кофемашина</t>
  </si>
  <si>
    <t>В связи с необходимостью обеспечения коворкинг зоны по адресу: г. Санкт-Петербург, ул. Моховая, д. 6</t>
  </si>
  <si>
    <t>Реестр цен_4 кв.2025: (27.51.24.120-002)</t>
  </si>
  <si>
    <t>Корпус 6 ул.Моховая, 6, лит.А (коворкинг зона)</t>
  </si>
  <si>
    <t>Доска пробковая</t>
  </si>
  <si>
    <t>Для обеспечения учебного процесса</t>
  </si>
  <si>
    <t>п.494 № 100-р _32.99.53.199-012</t>
  </si>
  <si>
    <t>Все корпуса колледжа</t>
  </si>
  <si>
    <t>Стол для преподавателя</t>
  </si>
  <si>
    <t>п.594 № 100-р _31.01.12.110-007</t>
  </si>
  <si>
    <t>все корпуса колледжа</t>
  </si>
  <si>
    <t>Стеллаж складской металлический¹ тип 4</t>
  </si>
  <si>
    <t xml:space="preserve">Для обеспечения учебного и воспитательного процесса </t>
  </si>
  <si>
    <t>п.610 № 100-р _31.09.11.120-005</t>
  </si>
  <si>
    <t>Стеллаж складской металлический</t>
  </si>
  <si>
    <t>п.610 № 100-р _31.09.11.120-006</t>
  </si>
  <si>
    <t>Стул на металлическом каркасе для офиса</t>
  </si>
  <si>
    <t>п.574 № 100-р _31.01.11.150-014</t>
  </si>
  <si>
    <t xml:space="preserve"> Шкаф для одежды металлический</t>
  </si>
  <si>
    <t>п.579 № 100-р _31.01.11.121-006</t>
  </si>
  <si>
    <t>IP-телефон</t>
  </si>
  <si>
    <t>Для организации ip-телефонии; для замены старых аналоговых аппаратов</t>
  </si>
  <si>
    <t>п.546 № 100-р _26.30.11.119-033</t>
  </si>
  <si>
    <t>Балтийская 35,Курляндская 39 ,Моховая 6 ,Охотничий 7, Швецова 22, Балтийская 26</t>
  </si>
  <si>
    <t>Источник бесперебойного питания (интерактивный)</t>
  </si>
  <si>
    <t>Для резервирования рабочих станций; Для работы с персанальными данными</t>
  </si>
  <si>
    <t>п.543 № 100-р _26.20.40.111-010</t>
  </si>
  <si>
    <t>Презентационное оборудование в составе: Экран для проектора</t>
  </si>
  <si>
    <t>Для обеспечения учебного процесса всех специальностей</t>
  </si>
  <si>
    <t>п.558 № 100-р _26.70.17.150-008</t>
  </si>
  <si>
    <t>Презентационное оборудование в составе: Проектор</t>
  </si>
  <si>
    <t>п.537 № 100-р _26.20.17.120-002</t>
  </si>
  <si>
    <t>Балтийская 35, Курляндская 39, Моховая 6, Охотничий 7,  Швецова 22, Балтийская 26</t>
  </si>
  <si>
    <t>Презентационное оборудование в составе: Кронштейн</t>
  </si>
  <si>
    <t>Реестр цен_4 кв.2025: (25.94.12.190-004)</t>
  </si>
  <si>
    <t>Многофункциональное устройство (МФУ) (лазерное)</t>
  </si>
  <si>
    <t>Для обеспечения учебного и рабочего процесса всех специальностей</t>
  </si>
  <si>
    <t>п.538 № 100-р _26.20.18.120-009</t>
  </si>
  <si>
    <t>Коммутатор</t>
  </si>
  <si>
    <t>Для замены в отледельных участка локальной сети</t>
  </si>
  <si>
    <t>Реестр цен_4 кв.2025: (26.30.11.114-106)</t>
  </si>
  <si>
    <t>Интерактивная панель</t>
  </si>
  <si>
    <t>п.524 № 100-р _26.20.13.000-105</t>
  </si>
  <si>
    <t>Компьютер в сборе: Монитор, подключаемый к компьютеру</t>
  </si>
  <si>
    <t>п.536 № 100-р _26.20.17.110-205</t>
  </si>
  <si>
    <t>Компьютер в сборе: Системный блок</t>
  </si>
  <si>
    <t>п.527 № 100-р _26.20.15.120-117</t>
  </si>
  <si>
    <t>Компьютер в сборе: Мышь компьютерная</t>
  </si>
  <si>
    <t>п.532 № 100-р _26.20.16.170-101</t>
  </si>
  <si>
    <t>Компьютер в сборе: Клавиатура</t>
  </si>
  <si>
    <t>п.531 № 100-р _26.20.16.110-101</t>
  </si>
  <si>
    <t>Токарно-винторезный станок</t>
  </si>
  <si>
    <t xml:space="preserve">2/111 Механическая мастерская специальность: 15.02.08 "Технология машиностроения" </t>
  </si>
  <si>
    <t>Корпус 2 Охотничий пер. 7,лит.Б (административные помещения)</t>
  </si>
  <si>
    <t>Сверлильный станок по металлу</t>
  </si>
  <si>
    <t xml:space="preserve">Ножницы многофункциональные </t>
  </si>
  <si>
    <t>2/106 Мастерская сварочная /полигон сварочный/ специальность: 22.02.06 "Сварочное производство"</t>
  </si>
  <si>
    <t>Насос воздушный для накачивания мячей тип 3</t>
  </si>
  <si>
    <t>Для обеспечения учебного процесса по физической культуре и раброты спортивных секций и клубов</t>
  </si>
  <si>
    <t>Реестр цен_4 кв.2025: (28.13.22.000-006)</t>
  </si>
  <si>
    <t>Корупус 1 Балтийская 35; Корпус 5 Курляндская 39; Корпус 6 Моховая 6</t>
  </si>
  <si>
    <t>Полусфера степ тип 1</t>
  </si>
  <si>
    <t>Реестр цен_4 кв.2025: (32.30.14.117-018)</t>
  </si>
  <si>
    <t>Корупус 1 Балтийская 35; Корпус 5 Курляндская 39; Корпус 6 Моховая 9</t>
  </si>
  <si>
    <t>Мишень для дартса тип 3</t>
  </si>
  <si>
    <t>Реестр цен_4 кв.2025: (32.30.15.299-028)</t>
  </si>
  <si>
    <t>Корупус 1 Балтийская 35; Корпус 5 Курляндская 39; Корпус 6 Моховая 12</t>
  </si>
  <si>
    <t>Стойки бадминтонные тип 2</t>
  </si>
  <si>
    <t>Реестр цен_4 кв.2025: (32.30.15.114-006)</t>
  </si>
  <si>
    <t>Корпус 5 Курляндская 35; Корпус 1 Балтийская 35</t>
  </si>
  <si>
    <t>Тренажер "Жим ногами"</t>
  </si>
  <si>
    <t>Корпус 1 Балтийская 35</t>
  </si>
  <si>
    <t>Тренажер «Задние дельты/батерфляй»</t>
  </si>
  <si>
    <t>Стойки волейбольные тип 1</t>
  </si>
  <si>
    <t>Реестр цен_4 кв.2025: (32.30.15.112-006)</t>
  </si>
  <si>
    <t>Гантель тип 2</t>
  </si>
  <si>
    <t>Реестр цен_4 кв.2025: (32.30.14.119-046)</t>
  </si>
  <si>
    <t>Все корпуса Курляндская 39, Балтийская 35, Моховая 6</t>
  </si>
  <si>
    <t>Гантель тип 4</t>
  </si>
  <si>
    <t>Реестр цен_4 кв.2025: (32.30.14.119-048)</t>
  </si>
  <si>
    <t>Все корпуса Курляндская 39, Балтийская 35, Моховая 7</t>
  </si>
  <si>
    <t>Гантель тип 6</t>
  </si>
  <si>
    <t>Реестр цен_4 кв.2025: (32.30.14.119-050)</t>
  </si>
  <si>
    <t>Все корпуса Курляндская 39, Балтийская 35, Моховая 8</t>
  </si>
  <si>
    <t>Кольцо баскетбольное тип 2</t>
  </si>
  <si>
    <t>Реестр цен_4 кв.2025: (32.30.15.111-009)</t>
  </si>
  <si>
    <t>Все корпуса Курляндская 39, Балтийская 35, Моховая 9</t>
  </si>
  <si>
    <t>Щит баскетбольный навесной</t>
  </si>
  <si>
    <t>Все корпуса Курляндская 39, Балтийская 35, Моховая 10</t>
  </si>
  <si>
    <t>Степп платформа пит 1</t>
  </si>
  <si>
    <t>Реестр цен_4 кв.2025: (32.30.14.129-020)</t>
  </si>
  <si>
    <t>Все корпуса Курляндская 39, Балтийская 35, Моховая 12</t>
  </si>
  <si>
    <t>Дорожка для прыжков в длинну</t>
  </si>
  <si>
    <t>Все корпуса Курляндская 39, Балтийская 35, Моховая 14</t>
  </si>
  <si>
    <t>Станок для отжиманий тип 1</t>
  </si>
  <si>
    <t>Реестр цен_4 кв.2025: (32.30.15.299-035)</t>
  </si>
  <si>
    <t>Все корпуса Курляндская 39, Балтийская 35, Моховая 15</t>
  </si>
  <si>
    <t>Перекладина низкая для подтягивания</t>
  </si>
  <si>
    <t>Все корпуса Курляндская 39, Балтийская 35, Моховая 16</t>
  </si>
  <si>
    <t>Турник разнохватовый тип 1</t>
  </si>
  <si>
    <t>Реестр цен_4 кв.2025: (32.30.14.119-025)</t>
  </si>
  <si>
    <t>Все корпуса Курляндская 39, Балтийская 35, Моховая 17</t>
  </si>
  <si>
    <t>Тумба для наклонов (ГТО)</t>
  </si>
  <si>
    <t>Все корпуса Курляндская 39, Балтийская 35, Моховая 18</t>
  </si>
  <si>
    <t>Барьер тренировочный тип 1</t>
  </si>
  <si>
    <t>Реестр цен_4 кв.2025: (32.30.15.119-014)</t>
  </si>
  <si>
    <t>Все корпуса Курляндская 39, Балтийская 35, Моховая 19</t>
  </si>
  <si>
    <t>Линейка складная измерительная для прыжков в длину с места тип 1</t>
  </si>
  <si>
    <t>Реестр цен_4 кв.2025: (32.30.14.149-021)</t>
  </si>
  <si>
    <t>Все корпуса Курляндская 39, Балтийская 35, Моховая 20</t>
  </si>
  <si>
    <t>Дорожка-балансир (лестница веревочная напольная) тип 1</t>
  </si>
  <si>
    <t>Реестр цен_4 кв.2025: (32.30.15.299-037)</t>
  </si>
  <si>
    <t>Все корпуса Курляндская 39, Балтийская 35, Моховая 21</t>
  </si>
  <si>
    <t>Дорожка-балансир (лестница веревочная напольная) тип 2</t>
  </si>
  <si>
    <t>Реестр цен_4 кв.2025: (32.30.15.299-043)</t>
  </si>
  <si>
    <t>Все корпуса Курляндская 39, Балтийская 35, Моховая 22</t>
  </si>
  <si>
    <t>Бодибар тип 4</t>
  </si>
  <si>
    <t>Реестр цен_4 кв.2025: (32.30.14.119-033)</t>
  </si>
  <si>
    <t>Все корпуса Курляндская 39, Балтийская 35, Моховая 24</t>
  </si>
  <si>
    <t>Скамья гимнастическая тип 1</t>
  </si>
  <si>
    <t>Реестр цен_4 кв.2025: (32.30.14.112-027)</t>
  </si>
  <si>
    <t>Все корпуса Курляндская 39, Балтийская 35, Моховая 25</t>
  </si>
  <si>
    <t>Скамья тренировочная универсальная тип 1</t>
  </si>
  <si>
    <t>Реестр цен_4 кв.2025: (32.30.14.117-017)</t>
  </si>
  <si>
    <t>Все корпуса Курляндская 39, Балтийская 35, Моховая 26</t>
  </si>
  <si>
    <t>Корзина для хранения мячей тип 1</t>
  </si>
  <si>
    <t>Реестр цен_4 кв.2025: (32.30.15.119-015)</t>
  </si>
  <si>
    <t>Все корпуса Курляндская 39, Балтийская 35, Моховая 27</t>
  </si>
  <si>
    <t>Секундомер электронный тип 3</t>
  </si>
  <si>
    <t>Реестр цен_4 кв.2025: (26.52.12.140-003)</t>
  </si>
  <si>
    <t>Все корпуса Курляндская 39, Балтийская 35, Моховая 29</t>
  </si>
  <si>
    <t>Виртуальный лабораторный стенд "Устройство и принцип работы дизельного судового двигателя" (Лицензия на 16 рабочих мест)</t>
  </si>
  <si>
    <t>Для обеспечения учебного процесса по специальности: 26.02.04 Монтаж и техническое обслуживание судовых машин и механизмов</t>
  </si>
  <si>
    <t>Корпус 2 Охотничий пер. 7 2/105</t>
  </si>
  <si>
    <t>Учебный макет "Судовой электрокомпрессор с демонстрационными вырезами"</t>
  </si>
  <si>
    <t>Корпус 2 Охотничий пер. 7 2/204</t>
  </si>
  <si>
    <t>3D принтер</t>
  </si>
  <si>
    <t xml:space="preserve">Для обеспечения учебного процесса по специальности: 26.02.02 Судостроение 15.02.08 Технология машиностроения </t>
  </si>
  <si>
    <t>Корпус 2 Охотничий пер. 7 2/105 и 2/112</t>
  </si>
  <si>
    <t>Лазерный 3D сканер</t>
  </si>
  <si>
    <t>Парикмахерское кресло</t>
  </si>
  <si>
    <t>Для обеспечения учебного процесса по специальности: 43.02.17 Технологии индустрии красоты</t>
  </si>
  <si>
    <t>Лампа бестеневая настольная для маникюра</t>
  </si>
  <si>
    <t>Корпус 3 ул.Балтийская 26,лит.А</t>
  </si>
  <si>
    <t>Брошюратор на металлическую пружину</t>
  </si>
  <si>
    <t>Для обеспечения учебного процесса Графический дизайн, Реклама</t>
  </si>
  <si>
    <t>ул. Балтийская, 35</t>
  </si>
  <si>
    <t>Пресс для установки люверсов</t>
  </si>
  <si>
    <t>Режущий плоттер</t>
  </si>
  <si>
    <t>Дрель-шуруповерт</t>
  </si>
  <si>
    <t>Для обеспечения учебного процесса по специальностям: 08.02.09 - Монтаж, наладка и эксплуатация электрооборудования промышленных и гражданских зданий 09.02.01 - Компьютерные системы и комплексы,  13.02.11 Техническая эксплуатация и обслуживание электрического и электромеханического оборудования (по отраслям)</t>
  </si>
  <si>
    <t>Корпус 2 Охотничий пер. 7,лит.Б (Учебные мастерские)</t>
  </si>
  <si>
    <t>Инструмент обжимной для конечных гильз</t>
  </si>
  <si>
    <t>Корпус 2 Охотничий пер. 7, лит.Б (Учебные мастерские)</t>
  </si>
  <si>
    <t>Конструктор СКАРТ-02-01</t>
  </si>
  <si>
    <t>Набор инструментов электрика</t>
  </si>
  <si>
    <t>Конструктор «Лаборатория электроники и программирования»</t>
  </si>
  <si>
    <t xml:space="preserve">Робототехнический конструктор для 
подводной робототехники и проектной 
деятельности «Океаника Пиранья 2 в 1» </t>
  </si>
  <si>
    <t xml:space="preserve">Для обеспечения учебного процесса по специальностям: 09.02.01 - Компьютерные системы и комплексы, 09.02.08 - Интелектуальные интегрированные системы </t>
  </si>
  <si>
    <t>Корпус 4 Швецова 22, (Учебные мастерские)</t>
  </si>
  <si>
    <t>Ресурсный набор для подводной и мобильной робототехники «Манипулятор-хват»</t>
  </si>
  <si>
    <t xml:space="preserve">Сварочный аппарат оптического волокна </t>
  </si>
  <si>
    <t xml:space="preserve">Для обеспечения учебного процесса по специальностям:  09.02.06 - Сетевое и системное администрирование,  09.02.01 - Компьютерные системы и комплексы, 09.02.08 - Интелектуальные интегрированные системы </t>
  </si>
  <si>
    <t>Кресло-коляска для инвалидов базовая</t>
  </si>
  <si>
    <t>Для обеспечения перемещения членов маломобильных групп населения по территории колледжа</t>
  </si>
  <si>
    <t>Подъемник универсальный гусеничный "БАРС-УПГ-130"</t>
  </si>
  <si>
    <t>Аккумуляторная батарея для лестничного подъемника</t>
  </si>
  <si>
    <t>№</t>
  </si>
  <si>
    <t>Наименование товара</t>
  </si>
  <si>
    <t>Ед. изм.</t>
  </si>
  <si>
    <t>Цена за единицу - данные общедоступной ценовой информации</t>
  </si>
  <si>
    <t>Однородность совокупности значений выявленных цен, используемых в расчёте НМЦК</t>
  </si>
  <si>
    <t>КП № 1</t>
  </si>
  <si>
    <t>КП № 2</t>
  </si>
  <si>
    <t>КП № 3</t>
  </si>
  <si>
    <t>Средняя арифметическая цена за единицу</t>
  </si>
  <si>
    <t>Среднее квадратичное отклонение</t>
  </si>
  <si>
    <t>коэффициент вариации (не более 33%)</t>
  </si>
  <si>
    <t>ИТОГО</t>
  </si>
  <si>
    <t xml:space="preserve">Блокада Ленинграда. Хроника 872 дней и ночей народного подвига, Сульдин А.В. </t>
  </si>
  <si>
    <t>шт.</t>
  </si>
  <si>
    <t>В те дни. Ленинградская блокада в рисунках А. Ф. Пахомова</t>
  </si>
  <si>
    <t>Василий Теркин. Стихотворения, Твардовский А.Т.</t>
  </si>
  <si>
    <t xml:space="preserve">Вечера на хуторе близ Диканьки, Гоголь Н.В. </t>
  </si>
  <si>
    <t xml:space="preserve">Во весь голос. Стихотворения и поэмы, Маяковский В.В. </t>
  </si>
  <si>
    <t xml:space="preserve">Война и мир. Книга 1 , Толстой Л.Н. </t>
  </si>
  <si>
    <t xml:space="preserve">Война и мир. Книга 2 , Толстой Л.Н. </t>
  </si>
  <si>
    <t xml:space="preserve">Воробьев. Убиты под Москвой, Воробьев К. </t>
  </si>
  <si>
    <t>Дикий помещик и другие сказки. Салтыков-Щедрин М.Е., Салтыков
Щедрин М.Е.</t>
  </si>
  <si>
    <t xml:space="preserve">Доктор Живаго , Пастернак Б.Л. </t>
  </si>
  <si>
    <t xml:space="preserve">Евгений Онегин , Пушкин А.С. </t>
  </si>
  <si>
    <t xml:space="preserve">Жди меня , Симонов К.М. </t>
  </si>
  <si>
    <t xml:space="preserve">Жди меня, и я вернусь , Симонов К.М. </t>
  </si>
  <si>
    <t>Жди меня. Стихи поэтов-фронтовиков, Симонов К.М.,Тарковский А.А., Михалков С.В., Долматовский Е.А., Фатьянов А.И., Левитанский Ю.Д., Друнина Ю.В., ВаншенкинК.Я., Гудзенко С.</t>
  </si>
  <si>
    <t xml:space="preserve">Иконы графического дизайна (новое оформление), Клиффорд Д. </t>
  </si>
  <si>
    <t xml:space="preserve">Как закалялась сталь , Островский Н.А. </t>
  </si>
  <si>
    <t xml:space="preserve">Капитанская дочка , Пушкин А.С. </t>
  </si>
  <si>
    <t xml:space="preserve">Мастер и Маргарита , Булгаков М.А. </t>
  </si>
  <si>
    <t xml:space="preserve">Мертвые души , Гоголь Н.В. </t>
  </si>
  <si>
    <t xml:space="preserve">Отцы и дети , Тургенев И.С. </t>
  </si>
  <si>
    <t xml:space="preserve">По границам памяти. Рассказы о войне и службе, Раншаков С.С. </t>
  </si>
  <si>
    <t>По праву памяти. За далью - даль, Твардовский А.Т.</t>
  </si>
  <si>
    <t>Рассказы о Великой Отечественной войне, Алексеев С.</t>
  </si>
  <si>
    <t xml:space="preserve">Рассказы о войне , Алексеев С.П. </t>
  </si>
  <si>
    <t xml:space="preserve">Ревизор. Миргород. Повести. Пьесы, Гоголь Н.В. </t>
  </si>
  <si>
    <t xml:space="preserve">Реквием. Стихотворения и поэмы, Ахматова А.А. </t>
  </si>
  <si>
    <t>Стихотворения о Родине, Пушкин А.С., Некрасов Н.Н., Есенин С.А., Маяковский В.В., Рождественский Р.Р. и др.</t>
  </si>
  <si>
    <t xml:space="preserve">Сто рассказов о войне , Алексеев С.П. </t>
  </si>
  <si>
    <t xml:space="preserve">ШП. В списках незначился Б. Васильев, Васильев Б. Л. </t>
  </si>
  <si>
    <t xml:space="preserve">Юные герои , Носов И. </t>
  </si>
  <si>
    <t>Юные герои Отечества. Изд. 4-е, дополненное, Бондаренко А.
Ю.</t>
  </si>
  <si>
    <t xml:space="preserve">Английский язык в программировании и информационных системах. (СПО). Учебное пособие., Радовель В.А. </t>
  </si>
  <si>
    <t>Английский язык в транспортной логистике. (СПО). Учебное пособие., Полякова Т.Ю., Комарова Л.В.</t>
  </si>
  <si>
    <t xml:space="preserve">Английский язык для специальности "Компьютерные сети и комплексы" (с практикумом). (СПО). Учебник., Баринова Т.Г. </t>
  </si>
  <si>
    <t xml:space="preserve">Английский язык для энергетических и электротехнических специальностей = English for Energy and Electrical Engineering. (СПО). Учебник., Анюшенкова О.Н. </t>
  </si>
  <si>
    <t xml:space="preserve">Пластическая анатомия , Гузь А.В. </t>
  </si>
  <si>
    <t>Учебник английского языка для моряков. Учебник для СПО, 4-е изд., стер., Китаевич Б. Е., Сергеева М. Н. и др.</t>
  </si>
  <si>
    <t>Агафонова. Биология. Базовый уровень. Учебник. СПО. /ФГОС 2021</t>
  </si>
  <si>
    <t>Башмаков. Математика. Учебник для студентов учреждений среднего профессионального образования (ФГОС)</t>
  </si>
  <si>
    <t>Котова. Обществознание. Базовый уровень. Учебник для СПО. ФГОС 2021</t>
  </si>
  <si>
    <t>Кузнецов. География. Базовый уровень. Учебник для СПО. ФГОС 2021</t>
  </si>
  <si>
    <t>Курдюмова. Литература. Базовый уровень. Учебник для СПО. В 2 частях. Ч. 1. ФГОС 2021</t>
  </si>
  <si>
    <t>Курдюмова. Литература. Базовый уровень. Учебник для СПО. В 2 частях. Ч. 2. ФГОС 2021</t>
  </si>
  <si>
    <t>Рудяков. Русский язык. Базовый уровень. Учебник для СПО. В 2 частях. Ч. 1. ФГОС 2021</t>
  </si>
  <si>
    <t>Рудяков. Русский язык. Базовый уровень. Учебник для СПО. В 2 частях. Ч. 2. ФГОС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</si>
</sst>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_₽"/>
    <numFmt numFmtId="165" formatCode="#,##0\ _₽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1" fontId="4" fillId="0" borderId="6" xfId="0" applyNumberFormat="1" applyFont="1" applyBorder="1" applyAlignment="1" applyProtection="1">
      <alignment horizontal="center" vertical="center" wrapText="1"/>
      <protection hidden="1"/>
    </xf>
    <xf numFmtId="4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0" applyNumberFormat="1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>
      <alignment horizontal="center" vertical="center" wrapText="1"/>
    </xf>
    <xf numFmtId="1" fontId="2" fillId="0" borderId="11" xfId="0" applyNumberFormat="1" applyFont="1" applyBorder="1" applyAlignment="1" applyProtection="1">
      <alignment horizontal="center" vertical="center" wrapText="1"/>
      <protection hidden="1"/>
    </xf>
    <xf numFmtId="1" fontId="4" fillId="0" borderId="12" xfId="0" applyNumberFormat="1" applyFont="1" applyBorder="1" applyAlignment="1" applyProtection="1">
      <alignment horizontal="center" vertical="center" wrapText="1"/>
      <protection hidden="1"/>
    </xf>
    <xf numFmtId="1" fontId="4" fillId="0" borderId="11" xfId="0" applyNumberFormat="1" applyFont="1" applyBorder="1" applyAlignment="1" applyProtection="1">
      <alignment horizontal="center" vertical="center" wrapText="1"/>
      <protection hidden="1"/>
    </xf>
    <xf numFmtId="1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5" xfId="0" applyNumberFormat="1" applyFont="1" applyBorder="1" applyAlignment="1" applyProtection="1">
      <alignment horizontal="center" vertical="center" wrapText="1"/>
      <protection hidden="1"/>
    </xf>
    <xf numFmtId="1" fontId="4" fillId="0" borderId="13" xfId="0" applyNumberFormat="1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>
      <alignment horizontal="left" vertical="center" wrapText="1"/>
    </xf>
    <xf numFmtId="0" fontId="6" fillId="0" borderId="14" xfId="0" applyFont="1" applyBorder="1" applyAlignment="1" applyProtection="1">
      <alignment horizontal="center" vertical="center" wrapText="1"/>
      <protection hidden="1"/>
    </xf>
    <xf numFmtId="0" fontId="6" fillId="2" borderId="16" xfId="0" applyFont="1" applyFill="1" applyBorder="1" applyAlignment="1" applyProtection="1">
      <alignment horizontal="left" vertical="center" wrapText="1"/>
      <protection locked="0"/>
    </xf>
    <xf numFmtId="1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0" xfId="1" applyNumberFormat="1" applyFont="1" applyFill="1" applyBorder="1" applyAlignment="1">
      <alignment horizontal="center" vertical="center"/>
    </xf>
    <xf numFmtId="4" fontId="6" fillId="0" borderId="16" xfId="0" applyNumberFormat="1" applyFont="1" applyBorder="1" applyAlignment="1" applyProtection="1">
      <alignment horizontal="center" vertical="center" wrapText="1"/>
      <protection hidden="1"/>
    </xf>
    <xf numFmtId="164" fontId="6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14" xfId="0" applyFont="1" applyFill="1" applyBorder="1" applyAlignment="1" applyProtection="1">
      <alignment horizontal="left" vertical="center" wrapText="1"/>
      <protection locked="0"/>
    </xf>
    <xf numFmtId="2" fontId="7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164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4" fontId="2" fillId="3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4" fontId="9" fillId="0" borderId="24" xfId="0" applyNumberFormat="1" applyFont="1" applyFill="1" applyBorder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25" xfId="0" applyFont="1" applyFill="1" applyBorder="1" applyAlignment="1">
      <alignment horizontal="center" vertical="center" wrapText="1"/>
    </xf>
    <xf numFmtId="4" fontId="9" fillId="0" borderId="25" xfId="0" applyNumberFormat="1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 wrapText="1"/>
    </xf>
    <xf numFmtId="4" fontId="9" fillId="0" borderId="25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25" xfId="0" applyFont="1" applyBorder="1" applyAlignment="1">
      <alignment horizontal="center"/>
    </xf>
    <xf numFmtId="0" fontId="14" fillId="0" borderId="10" xfId="0" applyFont="1" applyBorder="1" applyAlignment="1">
      <alignment horizontal="right" vertical="center" wrapText="1"/>
    </xf>
    <xf numFmtId="0" fontId="14" fillId="0" borderId="10" xfId="0" applyFont="1" applyBorder="1" applyAlignment="1">
      <alignment horizontal="center" vertical="center"/>
    </xf>
    <xf numFmtId="4" fontId="14" fillId="0" borderId="10" xfId="0" applyNumberFormat="1" applyFont="1" applyBorder="1" applyAlignment="1">
      <alignment horizontal="center" vertical="center"/>
    </xf>
    <xf numFmtId="4" fontId="0" fillId="0" borderId="0" xfId="0" applyNumberFormat="1"/>
    <xf numFmtId="164" fontId="15" fillId="0" borderId="10" xfId="1" applyNumberFormat="1" applyFont="1" applyFill="1" applyBorder="1" applyAlignment="1">
      <alignment horizontal="center" vertical="center"/>
    </xf>
    <xf numFmtId="4" fontId="15" fillId="0" borderId="10" xfId="0" applyNumberFormat="1" applyFont="1" applyFill="1" applyBorder="1" applyAlignment="1">
      <alignment horizontal="center" vertical="center"/>
    </xf>
    <xf numFmtId="4" fontId="15" fillId="0" borderId="2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%20&#1042;&#1053;&#1059;&#1058;&#1056;&#1045;&#1053;&#1053;&#1048;&#1045;%20&#1044;&#1054;&#1050;&#1059;&#1052;&#1045;&#1053;&#1058;&#1067;%20&#1055;&#1054;&#1044;&#1056;&#1040;&#1047;&#1044;&#1045;&#1051;&#1045;&#1053;&#1048;&#1049;%20&#1050;&#1054;&#1051;&#1051;&#1045;&#1044;&#1046;&#1040;/&#1043;&#1086;&#1089;&#1079;&#1072;&#1082;&#1072;&#1079;/&#1041;&#1070;&#1044;&#1046;&#1045;&#1058;%202025/&#1055;&#1083;&#1072;&#1085;&#1080;&#1088;&#1086;&#1074;&#1072;&#1085;&#1080;&#1077;%202026/2025-10-30%20&#1057;&#1042;&#1054;&#1044;%20-%20&#1055;&#1083;&#1072;&#1085;%20&#1054;&#1057;%202026-2027-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-27-28 (ноябрь)"/>
      <sheetName val="ф2026"/>
      <sheetName val="НМЦК 26_СВОД"/>
      <sheetName val="НМЦК 26_ОС"/>
      <sheetName val="НМЦК 26_Библ"/>
      <sheetName val="НМЦК 26_расч"/>
      <sheetName val="ПФХД 310_26"/>
      <sheetName val="ф2027"/>
      <sheetName val="НМЦК 27"/>
      <sheetName val="ф2028"/>
      <sheetName val="НМЦК 28"/>
      <sheetName val="ПФХД_310_анализ"/>
      <sheetName val="26-27-28 (февраль)"/>
      <sheetName val="26-27-28 (июнь)"/>
      <sheetName val="ЦМЭЦ_100р"/>
    </sheetNames>
    <sheetDataSet>
      <sheetData sheetId="0">
        <row r="9">
          <cell r="DP9">
            <v>3</v>
          </cell>
          <cell r="DQ9" t="str">
            <v>Поставка книг печатных</v>
          </cell>
        </row>
        <row r="10">
          <cell r="DP10">
            <v>3</v>
          </cell>
          <cell r="DQ10" t="str">
            <v>Поставка учебной печатной литературы</v>
          </cell>
        </row>
        <row r="11">
          <cell r="DP11">
            <v>3</v>
          </cell>
          <cell r="DQ11" t="str">
            <v>Поставка учебная печатной литературы общеобразовательного назначения</v>
          </cell>
        </row>
        <row r="12">
          <cell r="DP12">
            <v>7</v>
          </cell>
          <cell r="DQ12" t="str">
            <v>Поставка оборудования для обеспечения текущей деятельности колледжа</v>
          </cell>
        </row>
        <row r="13">
          <cell r="DP13">
            <v>7</v>
          </cell>
          <cell r="DQ13" t="str">
            <v>Поставка оборудования для обеспечения текущей деятельности колледжа</v>
          </cell>
        </row>
        <row r="14">
          <cell r="DP14">
            <v>7</v>
          </cell>
          <cell r="DQ14" t="str">
            <v>Поставка оборудования для обеспечения текущей деятельности колледжа</v>
          </cell>
        </row>
        <row r="15">
          <cell r="DP15">
            <v>7</v>
          </cell>
          <cell r="DQ15" t="str">
            <v>Поставка оборудования для обеспечения текущей деятельности колледжа</v>
          </cell>
        </row>
        <row r="16">
          <cell r="DP16">
            <v>7</v>
          </cell>
          <cell r="DQ16" t="str">
            <v>Поставка оборудования для обеспечения текущей деятельности колледжа</v>
          </cell>
        </row>
        <row r="17">
          <cell r="DP17">
            <v>10</v>
          </cell>
          <cell r="DQ17" t="str">
            <v>Поставка оборудования для оснащения общежития</v>
          </cell>
        </row>
        <row r="18">
          <cell r="DP18">
            <v>10</v>
          </cell>
          <cell r="DQ18" t="str">
            <v>Поставка оборудования для оснащения общежития</v>
          </cell>
        </row>
        <row r="19">
          <cell r="DP19">
            <v>10</v>
          </cell>
          <cell r="DQ19" t="str">
            <v>Поставка оборудования для оснащения общежития</v>
          </cell>
        </row>
        <row r="20">
          <cell r="DP20">
            <v>10</v>
          </cell>
          <cell r="DQ20" t="str">
            <v>Поставка оборудования для оснащения общежития</v>
          </cell>
        </row>
        <row r="21">
          <cell r="DP21">
            <v>10</v>
          </cell>
          <cell r="DQ21" t="str">
            <v>Поставка оборудования для оснащения общежития</v>
          </cell>
        </row>
        <row r="22">
          <cell r="DP22">
            <v>10</v>
          </cell>
          <cell r="DQ22" t="str">
            <v>Поставка оборудования для оснащения общежития</v>
          </cell>
        </row>
        <row r="23">
          <cell r="DP23">
            <v>20</v>
          </cell>
          <cell r="DQ23" t="str">
            <v>Поставка карнизов для оснащения общежития</v>
          </cell>
        </row>
        <row r="24">
          <cell r="DP24">
            <v>10</v>
          </cell>
          <cell r="DQ24" t="str">
            <v>Поставка оборудования для оснащения общежития</v>
          </cell>
        </row>
        <row r="25">
          <cell r="DP25">
            <v>1</v>
          </cell>
          <cell r="DQ25" t="str">
            <v>Поставка оборудования для оснащения общежития</v>
          </cell>
        </row>
        <row r="26">
          <cell r="DP26">
            <v>19</v>
          </cell>
          <cell r="DQ26" t="str">
            <v>Поставка кофемашины в зону коворкинга</v>
          </cell>
        </row>
        <row r="27">
          <cell r="DP27">
            <v>13</v>
          </cell>
          <cell r="DQ27" t="str">
            <v>Поставка оснащения для учебного процесса и текущей деятельности колледжа</v>
          </cell>
        </row>
        <row r="28">
          <cell r="DP28">
            <v>5</v>
          </cell>
          <cell r="DQ28" t="str">
            <v>Поставка мебели для учебного процесса и текущей деятельности колледжа</v>
          </cell>
        </row>
        <row r="29">
          <cell r="DP29">
            <v>5</v>
          </cell>
          <cell r="DQ29" t="str">
            <v>Поставка мебели для учебного процесса и текущей деятельности колледжа</v>
          </cell>
        </row>
        <row r="30">
          <cell r="DP30">
            <v>5</v>
          </cell>
          <cell r="DQ30" t="str">
            <v>Поставка мебели для учебного процесса и текущей деятельности колледжа</v>
          </cell>
        </row>
        <row r="31">
          <cell r="DP31">
            <v>5</v>
          </cell>
          <cell r="DQ31" t="str">
            <v>Поставка мебели для учебного процесса и текущей деятельности колледжа</v>
          </cell>
        </row>
        <row r="32">
          <cell r="DP32">
            <v>5</v>
          </cell>
          <cell r="DQ32" t="str">
            <v>Поставка мебели для учебного процесса и текущей деятельности колледжа</v>
          </cell>
        </row>
        <row r="33">
          <cell r="DP33">
            <v>5</v>
          </cell>
          <cell r="DQ33" t="str">
            <v>Поставка мебели для учебного процесса и текущей деятельности колледжа</v>
          </cell>
        </row>
        <row r="34">
          <cell r="DP34">
            <v>4</v>
          </cell>
          <cell r="DQ34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35">
          <cell r="DP35">
            <v>4</v>
          </cell>
          <cell r="DQ35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36">
          <cell r="DP36">
            <v>4</v>
          </cell>
          <cell r="DQ36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37">
          <cell r="DP37">
            <v>4</v>
          </cell>
          <cell r="DQ37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38">
          <cell r="DP38">
            <v>4</v>
          </cell>
          <cell r="DQ38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39">
          <cell r="DP39">
            <v>4</v>
          </cell>
          <cell r="DQ39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40">
          <cell r="DP40">
            <v>4</v>
          </cell>
          <cell r="DQ40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41">
          <cell r="DP41">
            <v>4</v>
          </cell>
          <cell r="DQ41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42">
          <cell r="DP42">
            <v>4</v>
          </cell>
          <cell r="DQ42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43">
          <cell r="DP43">
            <v>4</v>
          </cell>
          <cell r="DQ43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44">
          <cell r="DP44">
            <v>4</v>
          </cell>
          <cell r="DQ44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45">
          <cell r="DP45">
            <v>4</v>
          </cell>
          <cell r="DQ45" t="str">
            <v>Поставка компьютерной техникик и переферийоного оборудования для обеспечения учебного процесса и текущей деятельности колледжа</v>
          </cell>
        </row>
        <row r="46">
          <cell r="DP46">
            <v>15</v>
          </cell>
          <cell r="DQ46" t="str">
            <v>Поставка станков для учебного процесса</v>
          </cell>
        </row>
        <row r="47">
          <cell r="DP47">
            <v>15</v>
          </cell>
          <cell r="DQ47" t="str">
            <v>Поставка станков для учебного процесса</v>
          </cell>
        </row>
        <row r="48">
          <cell r="DP48">
            <v>12</v>
          </cell>
          <cell r="DQ48" t="str">
            <v>Поставка оснащения для сварочной мастерской</v>
          </cell>
        </row>
        <row r="49">
          <cell r="DP49">
            <v>14</v>
          </cell>
          <cell r="DQ49" t="str">
            <v>Поставка спортивного инвентаря для учебного процесса</v>
          </cell>
        </row>
        <row r="50">
          <cell r="DP50">
            <v>14</v>
          </cell>
          <cell r="DQ50" t="str">
            <v>Поставка спортивного инвентаря для учебного процесса</v>
          </cell>
        </row>
        <row r="51">
          <cell r="DP51">
            <v>14</v>
          </cell>
          <cell r="DQ51" t="str">
            <v>Поставка спортивного инвентаря для учебного процесса</v>
          </cell>
        </row>
        <row r="52">
          <cell r="DP52">
            <v>14</v>
          </cell>
          <cell r="DQ52" t="str">
            <v>Поставка спортивного инвентаря для учебного процесса</v>
          </cell>
        </row>
        <row r="53">
          <cell r="DP53">
            <v>14</v>
          </cell>
          <cell r="DQ53" t="str">
            <v>Поставка спортивного инвентаря для учебного процесса</v>
          </cell>
        </row>
        <row r="54">
          <cell r="DP54">
            <v>14</v>
          </cell>
          <cell r="DQ54" t="str">
            <v>Поставка спортивного инвентаря для учебного процесса</v>
          </cell>
        </row>
        <row r="55">
          <cell r="DP55">
            <v>14</v>
          </cell>
          <cell r="DQ55" t="str">
            <v>Поставка спортивного инвентаря для учебного процесса</v>
          </cell>
        </row>
        <row r="56">
          <cell r="DP56">
            <v>14</v>
          </cell>
          <cell r="DQ56" t="str">
            <v>Поставка спортивного инвентаря для учебного процесса</v>
          </cell>
        </row>
        <row r="57">
          <cell r="DP57">
            <v>14</v>
          </cell>
          <cell r="DQ57" t="str">
            <v>Поставка спортивного инвентаря для учебного процесса</v>
          </cell>
        </row>
        <row r="58">
          <cell r="DP58">
            <v>14</v>
          </cell>
          <cell r="DQ58" t="str">
            <v>Поставка спортивного инвентаря для учебного процесса</v>
          </cell>
        </row>
        <row r="59">
          <cell r="DP59">
            <v>14</v>
          </cell>
          <cell r="DQ59" t="str">
            <v>Поставка спортивного инвентаря для учебного процесса</v>
          </cell>
        </row>
        <row r="60">
          <cell r="DP60">
            <v>14</v>
          </cell>
          <cell r="DQ60" t="str">
            <v>Поставка спортивного инвентаря для учебного процесса</v>
          </cell>
        </row>
        <row r="61">
          <cell r="DP61">
            <v>14</v>
          </cell>
          <cell r="DQ61" t="str">
            <v>Поставка спортивного инвентаря для учебного процесса</v>
          </cell>
        </row>
        <row r="62">
          <cell r="DP62">
            <v>14</v>
          </cell>
          <cell r="DQ62" t="str">
            <v>Поставка спортивного инвентаря для учебного процесса</v>
          </cell>
        </row>
        <row r="63">
          <cell r="DP63">
            <v>14</v>
          </cell>
          <cell r="DQ63" t="str">
            <v>Поставка спортивного инвентаря для учебного процесса</v>
          </cell>
        </row>
        <row r="64">
          <cell r="DP64">
            <v>14</v>
          </cell>
          <cell r="DQ64" t="str">
            <v>Поставка спортивного инвентаря для учебного процесса</v>
          </cell>
        </row>
        <row r="65">
          <cell r="DP65">
            <v>14</v>
          </cell>
          <cell r="DQ65" t="str">
            <v>Поставка спортивного инвентаря для учебного процесса</v>
          </cell>
        </row>
        <row r="66">
          <cell r="DP66">
            <v>14</v>
          </cell>
          <cell r="DQ66" t="str">
            <v>Поставка спортивного инвентаря для учебного процесса</v>
          </cell>
        </row>
        <row r="67">
          <cell r="DP67">
            <v>14</v>
          </cell>
          <cell r="DQ67" t="str">
            <v>Поставка спортивного инвентаря для учебного процесса</v>
          </cell>
        </row>
        <row r="68">
          <cell r="DP68">
            <v>14</v>
          </cell>
          <cell r="DQ68" t="str">
            <v>Поставка спортивного инвентаря для учебного процесса</v>
          </cell>
        </row>
        <row r="69">
          <cell r="DP69">
            <v>14</v>
          </cell>
          <cell r="DQ69" t="str">
            <v>Поставка спортивного инвентаря для учебного процесса</v>
          </cell>
        </row>
        <row r="70">
          <cell r="DP70">
            <v>14</v>
          </cell>
          <cell r="DQ70" t="str">
            <v>Поставка спортивного инвентаря для учебного процесса</v>
          </cell>
        </row>
        <row r="71">
          <cell r="DP71">
            <v>14</v>
          </cell>
          <cell r="DQ71" t="str">
            <v>Поставка спортивного инвентаря для учебного процесса</v>
          </cell>
        </row>
        <row r="72">
          <cell r="DP72">
            <v>14</v>
          </cell>
          <cell r="DQ72" t="str">
            <v>Поставка спортивного инвентаря для учебного процесса</v>
          </cell>
        </row>
        <row r="73">
          <cell r="DP73">
            <v>14</v>
          </cell>
          <cell r="DQ73" t="str">
            <v>Поставка спортивного инвентаря для учебного процесса</v>
          </cell>
        </row>
        <row r="74">
          <cell r="DP74">
            <v>14</v>
          </cell>
          <cell r="DQ74" t="str">
            <v>Поставка спортивного инвентаря для учебного процесса</v>
          </cell>
        </row>
        <row r="75">
          <cell r="DP75">
            <v>14</v>
          </cell>
          <cell r="DQ75" t="str">
            <v>Поставка спортивного инвентаря для учебного процесса</v>
          </cell>
        </row>
        <row r="76">
          <cell r="DP76">
            <v>9</v>
          </cell>
          <cell r="DQ76" t="str">
            <v xml:space="preserve">Поставка оборудования для обеспечения учебного процесса по специальностям 26.02.04 Монтаж и техническое обслуживание судовых машин и механизмов 26.02.02 Судостроение 15.02.08 Технология машиностроения </v>
          </cell>
        </row>
        <row r="77">
          <cell r="DP77">
            <v>9</v>
          </cell>
          <cell r="DQ77" t="str">
            <v xml:space="preserve">Поставка оборудования для обеспечения учебного процесса по специальностям 26.02.04 Монтаж и техническое обслуживание судовых машин и механизмов 26.02.02 Судостроение 15.02.08 Технология машиностроения </v>
          </cell>
        </row>
        <row r="78">
          <cell r="DP78">
            <v>9</v>
          </cell>
          <cell r="DQ78" t="str">
            <v xml:space="preserve">Поставка оборудования для обеспечения учебного процесса по специальностям 26.02.04 Монтаж и техническое обслуживание судовых машин и механизмов 26.02.02 Судостроение 15.02.08 Технология машиностроения </v>
          </cell>
        </row>
        <row r="79">
          <cell r="DP79">
            <v>9</v>
          </cell>
          <cell r="DQ79" t="str">
            <v xml:space="preserve">Поставка оборудования для обеспечения учебного процесса по специальностям 26.02.04 Монтаж и техническое обслуживание судовых машин и механизмов 26.02.02 Судостроение 15.02.08 Технология машиностроения </v>
          </cell>
        </row>
        <row r="80">
          <cell r="DP80">
            <v>8</v>
          </cell>
          <cell r="DQ80" t="str">
            <v>Поставка оборудования для обеспечения учебного процеса по специальности: 43.02.17 Технологии индустрии красоты</v>
          </cell>
        </row>
        <row r="81">
          <cell r="DP81">
            <v>22</v>
          </cell>
          <cell r="DQ81" t="str">
            <v>Поставка оборудования для участия в чемпионате по профессиональному мастерству «Профессионалы» компетенция Промышленный дизайн»</v>
          </cell>
        </row>
        <row r="82">
          <cell r="DP82">
            <v>6</v>
          </cell>
          <cell r="DQ82" t="str">
            <v>Поставка оборудования для информационно-издательского отдела</v>
          </cell>
        </row>
        <row r="83">
          <cell r="DP83">
            <v>6</v>
          </cell>
          <cell r="DQ83" t="str">
            <v>Поставка оборудования для информационно-издательского отдела</v>
          </cell>
        </row>
        <row r="84">
          <cell r="DP84">
            <v>6</v>
          </cell>
          <cell r="DQ84" t="str">
            <v>Поставка оборудования для информационно-издательского отдела</v>
          </cell>
        </row>
        <row r="85">
          <cell r="DP85">
            <v>11</v>
          </cell>
          <cell r="DQ85" t="str">
            <v>Поставка оборудования для отделения информационных технологий</v>
          </cell>
        </row>
        <row r="86">
          <cell r="DP86">
            <v>11</v>
          </cell>
          <cell r="DQ86" t="str">
            <v>Поставка оборудования для отделения информационных технологий</v>
          </cell>
        </row>
        <row r="87">
          <cell r="DP87">
            <v>11</v>
          </cell>
          <cell r="DQ87" t="str">
            <v>Поставка оборудования для отделения информационных технологий</v>
          </cell>
        </row>
        <row r="88">
          <cell r="DP88">
            <v>11</v>
          </cell>
          <cell r="DQ88" t="str">
            <v>Поставка оборудования для отделения информационных технологий</v>
          </cell>
        </row>
        <row r="89">
          <cell r="DP89">
            <v>11</v>
          </cell>
          <cell r="DQ89" t="str">
            <v>Поставка оборудования для отделения информационных технологий</v>
          </cell>
        </row>
        <row r="90">
          <cell r="DP90">
            <v>21</v>
          </cell>
          <cell r="DQ90" t="str">
            <v>Поставка роботехнического конструктора для отделения информационных технологий</v>
          </cell>
        </row>
        <row r="91">
          <cell r="DP91">
            <v>21</v>
          </cell>
          <cell r="DQ91" t="str">
            <v>Поставка роботехнического конструктора для отделения информационных технологий</v>
          </cell>
        </row>
        <row r="92">
          <cell r="DP92">
            <v>11</v>
          </cell>
          <cell r="DQ92" t="str">
            <v>Поставка оборудования для отделения информационных технологий</v>
          </cell>
        </row>
        <row r="93">
          <cell r="DP93">
            <v>16</v>
          </cell>
          <cell r="DQ93" t="str">
            <v>Поставка оснащения для лиц с ограниченными возможностями здоровья</v>
          </cell>
        </row>
        <row r="94">
          <cell r="DP94">
            <v>16</v>
          </cell>
          <cell r="DQ94" t="str">
            <v>Поставка оснащения для лиц с ограниченными возможностями здоровья</v>
          </cell>
        </row>
        <row r="95">
          <cell r="DP95">
            <v>16</v>
          </cell>
          <cell r="DQ95" t="str">
            <v>Поставка оснащения для лиц с ограниченными возможностями здоровья</v>
          </cell>
        </row>
        <row r="203">
          <cell r="DC203" t="str">
            <v/>
          </cell>
          <cell r="DG203" t="str">
            <v/>
          </cell>
          <cell r="DH203" t="str">
            <v/>
          </cell>
          <cell r="DI203" t="str">
            <v/>
          </cell>
          <cell r="DJ203" t="str">
            <v/>
          </cell>
          <cell r="DK203" t="str">
            <v/>
          </cell>
          <cell r="DL203" t="str">
            <v/>
          </cell>
          <cell r="DM203" t="str">
            <v/>
          </cell>
          <cell r="DN203" t="str">
            <v/>
          </cell>
          <cell r="DO203" t="str">
            <v/>
          </cell>
          <cell r="DP203" t="str">
            <v/>
          </cell>
          <cell r="DQ203" t="str">
            <v/>
          </cell>
        </row>
      </sheetData>
      <sheetData sheetId="1"/>
      <sheetData sheetId="2"/>
      <sheetData sheetId="3"/>
      <sheetData sheetId="4"/>
      <sheetData sheetId="5">
        <row r="4">
          <cell r="U4">
            <v>934.5</v>
          </cell>
        </row>
        <row r="5">
          <cell r="U5">
            <v>968.1</v>
          </cell>
        </row>
        <row r="6">
          <cell r="U6">
            <v>405.3</v>
          </cell>
        </row>
        <row r="7">
          <cell r="U7">
            <v>395.9</v>
          </cell>
        </row>
        <row r="8">
          <cell r="U8">
            <v>402.2</v>
          </cell>
        </row>
        <row r="9">
          <cell r="U9">
            <v>529.20000000000005</v>
          </cell>
        </row>
        <row r="10">
          <cell r="U10">
            <v>529.20000000000005</v>
          </cell>
        </row>
        <row r="11">
          <cell r="U11">
            <v>590.1</v>
          </cell>
        </row>
        <row r="12">
          <cell r="U12">
            <v>630</v>
          </cell>
        </row>
        <row r="13">
          <cell r="U13">
            <v>405.3</v>
          </cell>
        </row>
        <row r="14">
          <cell r="U14">
            <v>370.7</v>
          </cell>
        </row>
        <row r="15">
          <cell r="U15">
            <v>479.9</v>
          </cell>
        </row>
        <row r="16">
          <cell r="U16">
            <v>564.97</v>
          </cell>
        </row>
        <row r="17">
          <cell r="U17">
            <v>504</v>
          </cell>
        </row>
        <row r="18">
          <cell r="U18">
            <v>2677</v>
          </cell>
        </row>
        <row r="19">
          <cell r="U19">
            <v>452.5</v>
          </cell>
        </row>
        <row r="20">
          <cell r="U20">
            <v>357</v>
          </cell>
        </row>
        <row r="21">
          <cell r="U21">
            <v>520.20000000000005</v>
          </cell>
        </row>
        <row r="22">
          <cell r="U22">
            <v>452.6</v>
          </cell>
        </row>
        <row r="23">
          <cell r="U23">
            <v>580.29999999999995</v>
          </cell>
        </row>
        <row r="24">
          <cell r="U24">
            <v>716.1</v>
          </cell>
        </row>
        <row r="25">
          <cell r="U25">
            <v>414.8</v>
          </cell>
        </row>
        <row r="26">
          <cell r="U26">
            <v>745.5</v>
          </cell>
        </row>
        <row r="27">
          <cell r="U27">
            <v>392.7</v>
          </cell>
        </row>
        <row r="28">
          <cell r="U28">
            <v>819.4</v>
          </cell>
        </row>
        <row r="29">
          <cell r="U29">
            <v>440</v>
          </cell>
        </row>
        <row r="30">
          <cell r="U30">
            <v>405.45</v>
          </cell>
        </row>
        <row r="31">
          <cell r="U31">
            <v>629</v>
          </cell>
        </row>
        <row r="32">
          <cell r="U32">
            <v>441</v>
          </cell>
        </row>
        <row r="33">
          <cell r="U33">
            <v>1356.6</v>
          </cell>
        </row>
        <row r="34">
          <cell r="U34">
            <v>831.68</v>
          </cell>
        </row>
        <row r="35">
          <cell r="U35">
            <v>2057</v>
          </cell>
        </row>
        <row r="36">
          <cell r="U36">
            <v>2074.5</v>
          </cell>
        </row>
        <row r="37">
          <cell r="U37">
            <v>2247.3000000000002</v>
          </cell>
        </row>
        <row r="38">
          <cell r="U38">
            <v>2437.5</v>
          </cell>
        </row>
        <row r="39">
          <cell r="U39">
            <v>2431.6</v>
          </cell>
        </row>
        <row r="40">
          <cell r="U40">
            <v>2578.5</v>
          </cell>
        </row>
        <row r="41">
          <cell r="U41">
            <v>2096.1</v>
          </cell>
        </row>
        <row r="42">
          <cell r="U42">
            <v>1893.4</v>
          </cell>
        </row>
        <row r="43">
          <cell r="U43">
            <v>1759.6</v>
          </cell>
        </row>
        <row r="44">
          <cell r="U44">
            <v>1658.7</v>
          </cell>
        </row>
        <row r="45">
          <cell r="U45">
            <v>923</v>
          </cell>
        </row>
        <row r="46">
          <cell r="U46">
            <v>923</v>
          </cell>
        </row>
        <row r="47">
          <cell r="U47">
            <v>1125.5</v>
          </cell>
        </row>
        <row r="48">
          <cell r="U48">
            <v>1124.7</v>
          </cell>
        </row>
        <row r="49">
          <cell r="U49">
            <v>24000</v>
          </cell>
        </row>
        <row r="50">
          <cell r="U50">
            <v>23000</v>
          </cell>
        </row>
        <row r="51">
          <cell r="U51">
            <v>48000</v>
          </cell>
        </row>
        <row r="52">
          <cell r="U52">
            <v>1350</v>
          </cell>
        </row>
        <row r="53">
          <cell r="U53">
            <v>12390</v>
          </cell>
        </row>
        <row r="54">
          <cell r="U54">
            <v>2677600</v>
          </cell>
        </row>
        <row r="55">
          <cell r="U55">
            <v>72080</v>
          </cell>
        </row>
        <row r="56">
          <cell r="U56">
            <v>90500</v>
          </cell>
        </row>
        <row r="57">
          <cell r="U57">
            <v>248803</v>
          </cell>
        </row>
        <row r="58">
          <cell r="U58">
            <v>205248</v>
          </cell>
        </row>
        <row r="59">
          <cell r="U59">
            <v>61200</v>
          </cell>
        </row>
        <row r="60">
          <cell r="U60">
            <v>19301</v>
          </cell>
        </row>
        <row r="61">
          <cell r="U61">
            <v>7833</v>
          </cell>
        </row>
        <row r="62">
          <cell r="U62">
            <v>5400</v>
          </cell>
        </row>
        <row r="63">
          <cell r="U63">
            <v>790800</v>
          </cell>
        </row>
        <row r="64">
          <cell r="U64">
            <v>449880</v>
          </cell>
        </row>
        <row r="65">
          <cell r="U65">
            <v>91000</v>
          </cell>
        </row>
        <row r="66">
          <cell r="U66">
            <v>546000</v>
          </cell>
        </row>
        <row r="67">
          <cell r="U67">
            <v>31860</v>
          </cell>
        </row>
        <row r="68">
          <cell r="U68">
            <v>5990</v>
          </cell>
        </row>
        <row r="69">
          <cell r="U69">
            <v>40343.040000000001</v>
          </cell>
        </row>
        <row r="70">
          <cell r="U70">
            <v>25537</v>
          </cell>
        </row>
        <row r="71">
          <cell r="U71">
            <v>80000</v>
          </cell>
        </row>
        <row r="72">
          <cell r="U72">
            <v>5551</v>
          </cell>
        </row>
        <row r="73">
          <cell r="U73">
            <v>4835</v>
          </cell>
        </row>
        <row r="74">
          <cell r="U74">
            <v>63140</v>
          </cell>
        </row>
        <row r="75">
          <cell r="U75">
            <v>14160</v>
          </cell>
        </row>
        <row r="76">
          <cell r="U76">
            <v>42731</v>
          </cell>
        </row>
        <row r="77">
          <cell r="U77">
            <v>171000</v>
          </cell>
        </row>
        <row r="78">
          <cell r="U78">
            <v>29000</v>
          </cell>
        </row>
        <row r="79">
          <cell r="U79">
            <v>132751</v>
          </cell>
        </row>
        <row r="80">
          <cell r="U80">
            <v>21000</v>
          </cell>
        </row>
        <row r="81">
          <cell r="U81">
            <v>302000</v>
          </cell>
        </row>
        <row r="82">
          <cell r="U82">
            <v>15000</v>
          </cell>
        </row>
        <row r="83">
          <cell r="O83" t="str">
            <v/>
          </cell>
          <cell r="P83" t="str">
            <v/>
          </cell>
          <cell r="Q83" t="str">
            <v/>
          </cell>
          <cell r="R83" t="str">
            <v/>
          </cell>
          <cell r="S83" t="str">
            <v/>
          </cell>
          <cell r="T83" t="str">
            <v/>
          </cell>
          <cell r="U83" t="str">
            <v/>
          </cell>
          <cell r="V83" t="str">
            <v/>
          </cell>
          <cell r="W83" t="str">
            <v/>
          </cell>
          <cell r="X83" t="str">
            <v/>
          </cell>
          <cell r="Y83" t="str">
            <v/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N94"/>
  <sheetViews>
    <sheetView tabSelected="1" zoomScale="55" zoomScaleNormal="55" workbookViewId="0">
      <pane ySplit="4" topLeftCell="A5" activePane="bottomLeft" state="frozen"/>
      <selection activeCell="G173" sqref="G173"/>
      <selection pane="bottomLeft" activeCell="B14" sqref="B14"/>
    </sheetView>
  </sheetViews>
  <sheetFormatPr defaultRowHeight="15" x14ac:dyDescent="0.25"/>
  <cols>
    <col min="2" max="2" width="47.140625" customWidth="1"/>
    <col min="4" max="4" width="16.85546875" customWidth="1"/>
    <col min="5" max="5" width="17.28515625" customWidth="1"/>
    <col min="7" max="8" width="21" customWidth="1"/>
    <col min="9" max="9" width="47.7109375" customWidth="1"/>
    <col min="10" max="10" width="24.5703125" customWidth="1"/>
    <col min="11" max="11" width="19" customWidth="1"/>
    <col min="14" max="14" width="78.28515625" customWidth="1"/>
  </cols>
  <sheetData>
    <row r="1" spans="1:14" ht="19.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M1" s="2"/>
      <c r="N1" s="3"/>
    </row>
    <row r="2" spans="1:14" ht="18.75" x14ac:dyDescent="0.25">
      <c r="A2" s="4" t="s">
        <v>1</v>
      </c>
      <c r="B2" s="5" t="s">
        <v>2</v>
      </c>
      <c r="C2" s="6" t="s">
        <v>3</v>
      </c>
      <c r="D2" s="7"/>
      <c r="E2" s="5"/>
      <c r="F2" s="6" t="s">
        <v>4</v>
      </c>
      <c r="G2" s="5"/>
      <c r="H2" s="8" t="s">
        <v>5</v>
      </c>
      <c r="I2" s="6" t="s">
        <v>6</v>
      </c>
      <c r="J2" s="7" t="s">
        <v>7</v>
      </c>
      <c r="K2" s="5" t="s">
        <v>8</v>
      </c>
      <c r="M2" s="2"/>
      <c r="N2" s="3"/>
    </row>
    <row r="3" spans="1:14" ht="32.25" thickBot="1" x14ac:dyDescent="0.3">
      <c r="A3" s="9"/>
      <c r="B3" s="10"/>
      <c r="C3" s="11" t="s">
        <v>9</v>
      </c>
      <c r="D3" s="12" t="s">
        <v>10</v>
      </c>
      <c r="E3" s="13" t="s">
        <v>11</v>
      </c>
      <c r="F3" s="11" t="s">
        <v>9</v>
      </c>
      <c r="G3" s="13" t="s">
        <v>11</v>
      </c>
      <c r="H3" s="14"/>
      <c r="I3" s="15"/>
      <c r="J3" s="16"/>
      <c r="K3" s="10"/>
      <c r="M3" s="17"/>
      <c r="N3" s="17" t="s">
        <v>12</v>
      </c>
    </row>
    <row r="4" spans="1:14" ht="18.75" x14ac:dyDescent="0.25">
      <c r="A4" s="18">
        <v>1</v>
      </c>
      <c r="B4" s="19">
        <v>2</v>
      </c>
      <c r="C4" s="20">
        <v>3</v>
      </c>
      <c r="D4" s="21">
        <v>4</v>
      </c>
      <c r="E4" s="19">
        <v>5</v>
      </c>
      <c r="F4" s="20">
        <v>6</v>
      </c>
      <c r="G4" s="19">
        <v>7</v>
      </c>
      <c r="H4" s="22">
        <v>8</v>
      </c>
      <c r="I4" s="20">
        <v>9</v>
      </c>
      <c r="J4" s="23">
        <v>10</v>
      </c>
      <c r="K4" s="19">
        <v>11</v>
      </c>
      <c r="M4" s="17"/>
      <c r="N4" s="24"/>
    </row>
    <row r="5" spans="1:14" ht="78.75" x14ac:dyDescent="0.25">
      <c r="A5" s="25">
        <v>1</v>
      </c>
      <c r="B5" s="26" t="s">
        <v>14</v>
      </c>
      <c r="C5" s="27">
        <v>322</v>
      </c>
      <c r="D5" s="28">
        <v>516.09</v>
      </c>
      <c r="E5" s="29">
        <v>166180.98000000001</v>
      </c>
      <c r="F5" s="27">
        <v>57</v>
      </c>
      <c r="G5" s="30">
        <v>29419.09</v>
      </c>
      <c r="H5" s="36">
        <v>195600.07</v>
      </c>
      <c r="I5" s="31" t="s">
        <v>15</v>
      </c>
      <c r="J5" s="32" t="s">
        <v>16</v>
      </c>
      <c r="K5" s="33" t="s">
        <v>17</v>
      </c>
      <c r="M5" s="34">
        <f>'[1]26-27-28 (ноябрь)'!DP9</f>
        <v>3</v>
      </c>
      <c r="N5" s="35" t="str">
        <f>'[1]26-27-28 (ноябрь)'!DQ9</f>
        <v>Поставка книг печатных</v>
      </c>
    </row>
    <row r="6" spans="1:14" ht="110.25" x14ac:dyDescent="0.25">
      <c r="A6" s="25">
        <v>2</v>
      </c>
      <c r="B6" s="26" t="s">
        <v>18</v>
      </c>
      <c r="C6" s="27">
        <v>238</v>
      </c>
      <c r="D6" s="28">
        <v>2261.27</v>
      </c>
      <c r="E6" s="29">
        <v>538182.26</v>
      </c>
      <c r="F6" s="27">
        <v>42</v>
      </c>
      <c r="G6" s="30">
        <v>94973.34</v>
      </c>
      <c r="H6" s="36">
        <v>633155.6</v>
      </c>
      <c r="I6" s="31" t="s">
        <v>19</v>
      </c>
      <c r="J6" s="32" t="s">
        <v>16</v>
      </c>
      <c r="K6" s="33" t="s">
        <v>17</v>
      </c>
      <c r="M6" s="34">
        <f>'[1]26-27-28 (ноябрь)'!DP10</f>
        <v>3</v>
      </c>
      <c r="N6" s="35" t="str">
        <f>'[1]26-27-28 (ноябрь)'!DQ10</f>
        <v>Поставка учебной печатной литературы</v>
      </c>
    </row>
    <row r="7" spans="1:14" ht="63" x14ac:dyDescent="0.25">
      <c r="A7" s="25">
        <v>3</v>
      </c>
      <c r="B7" s="26" t="s">
        <v>20</v>
      </c>
      <c r="C7" s="27">
        <v>680</v>
      </c>
      <c r="D7" s="28">
        <v>1420.75</v>
      </c>
      <c r="E7" s="29">
        <v>965970.17</v>
      </c>
      <c r="F7" s="27">
        <v>120</v>
      </c>
      <c r="G7" s="30">
        <v>170628.83</v>
      </c>
      <c r="H7" s="36">
        <v>1136599</v>
      </c>
      <c r="I7" s="31" t="s">
        <v>21</v>
      </c>
      <c r="J7" s="32" t="s">
        <v>16</v>
      </c>
      <c r="K7" s="33" t="s">
        <v>17</v>
      </c>
      <c r="M7" s="34">
        <f>'[1]26-27-28 (ноябрь)'!DP11</f>
        <v>3</v>
      </c>
      <c r="N7" s="35" t="str">
        <f>'[1]26-27-28 (ноябрь)'!DQ11</f>
        <v>Поставка учебная печатной литературы общеобразовательного назначения</v>
      </c>
    </row>
    <row r="8" spans="1:14" ht="63" x14ac:dyDescent="0.25">
      <c r="A8" s="25">
        <v>4</v>
      </c>
      <c r="B8" s="26" t="s">
        <v>22</v>
      </c>
      <c r="C8" s="27">
        <v>2</v>
      </c>
      <c r="D8" s="28">
        <v>24333.33</v>
      </c>
      <c r="E8" s="29">
        <f>C8*D8</f>
        <v>48666.66</v>
      </c>
      <c r="F8" s="27">
        <v>3</v>
      </c>
      <c r="G8" s="30">
        <f>D8*F8</f>
        <v>72999.990000000005</v>
      </c>
      <c r="H8" s="36">
        <f>E8+G8</f>
        <v>121666.65000000001</v>
      </c>
      <c r="I8" s="31" t="s">
        <v>23</v>
      </c>
      <c r="J8" s="32" t="s">
        <v>16</v>
      </c>
      <c r="K8" s="33" t="s">
        <v>24</v>
      </c>
      <c r="M8" s="34">
        <f>'[1]26-27-28 (ноябрь)'!DP12</f>
        <v>7</v>
      </c>
      <c r="N8" s="35" t="str">
        <f>'[1]26-27-28 (ноябрь)'!DQ12</f>
        <v>Поставка оборудования для обеспечения текущей деятельности колледжа</v>
      </c>
    </row>
    <row r="9" spans="1:14" ht="63" x14ac:dyDescent="0.25">
      <c r="A9" s="25">
        <v>5</v>
      </c>
      <c r="B9" s="26" t="s">
        <v>25</v>
      </c>
      <c r="C9" s="27">
        <v>1</v>
      </c>
      <c r="D9" s="28">
        <v>9700.6</v>
      </c>
      <c r="E9" s="29">
        <f t="shared" ref="E9:E72" si="0">C9*D9</f>
        <v>9700.6</v>
      </c>
      <c r="F9" s="27">
        <v>0</v>
      </c>
      <c r="G9" s="30">
        <f t="shared" ref="G9:G72" si="1">D9*F9</f>
        <v>0</v>
      </c>
      <c r="H9" s="36">
        <f t="shared" ref="H9:H72" si="2">E9+G9</f>
        <v>9700.6</v>
      </c>
      <c r="I9" s="31" t="s">
        <v>26</v>
      </c>
      <c r="J9" s="32" t="s">
        <v>27</v>
      </c>
      <c r="K9" s="33" t="s">
        <v>24</v>
      </c>
      <c r="M9" s="34">
        <f>'[1]26-27-28 (ноябрь)'!DP13</f>
        <v>7</v>
      </c>
      <c r="N9" s="35" t="str">
        <f>'[1]26-27-28 (ноябрь)'!DQ13</f>
        <v>Поставка оборудования для обеспечения текущей деятельности колледжа</v>
      </c>
    </row>
    <row r="10" spans="1:14" ht="63" x14ac:dyDescent="0.25">
      <c r="A10" s="25">
        <v>6</v>
      </c>
      <c r="B10" s="26" t="s">
        <v>28</v>
      </c>
      <c r="C10" s="27">
        <v>1</v>
      </c>
      <c r="D10" s="28">
        <v>23000</v>
      </c>
      <c r="E10" s="29">
        <f t="shared" si="0"/>
        <v>23000</v>
      </c>
      <c r="F10" s="27">
        <v>0</v>
      </c>
      <c r="G10" s="30">
        <f t="shared" si="1"/>
        <v>0</v>
      </c>
      <c r="H10" s="36">
        <f t="shared" si="2"/>
        <v>23000</v>
      </c>
      <c r="I10" s="31" t="s">
        <v>26</v>
      </c>
      <c r="J10" s="32" t="s">
        <v>16</v>
      </c>
      <c r="K10" s="33" t="s">
        <v>24</v>
      </c>
      <c r="M10" s="34">
        <f>'[1]26-27-28 (ноябрь)'!DP14</f>
        <v>7</v>
      </c>
      <c r="N10" s="35" t="str">
        <f>'[1]26-27-28 (ноябрь)'!DQ14</f>
        <v>Поставка оборудования для обеспечения текущей деятельности колледжа</v>
      </c>
    </row>
    <row r="11" spans="1:14" ht="63" x14ac:dyDescent="0.25">
      <c r="A11" s="25">
        <v>7</v>
      </c>
      <c r="B11" s="26" t="s">
        <v>29</v>
      </c>
      <c r="C11" s="27">
        <v>1</v>
      </c>
      <c r="D11" s="28">
        <v>12191.25</v>
      </c>
      <c r="E11" s="29">
        <f t="shared" si="0"/>
        <v>12191.25</v>
      </c>
      <c r="F11" s="27">
        <v>0</v>
      </c>
      <c r="G11" s="30">
        <f t="shared" si="1"/>
        <v>0</v>
      </c>
      <c r="H11" s="36">
        <f t="shared" si="2"/>
        <v>12191.25</v>
      </c>
      <c r="I11" s="31" t="s">
        <v>26</v>
      </c>
      <c r="J11" s="32" t="s">
        <v>30</v>
      </c>
      <c r="K11" s="33" t="s">
        <v>24</v>
      </c>
      <c r="M11" s="34">
        <f>'[1]26-27-28 (ноябрь)'!DP15</f>
        <v>7</v>
      </c>
      <c r="N11" s="35" t="str">
        <f>'[1]26-27-28 (ноябрь)'!DQ15</f>
        <v>Поставка оборудования для обеспечения текущей деятельности колледжа</v>
      </c>
    </row>
    <row r="12" spans="1:14" ht="63" x14ac:dyDescent="0.25">
      <c r="A12" s="25">
        <v>8</v>
      </c>
      <c r="B12" s="26" t="s">
        <v>31</v>
      </c>
      <c r="C12" s="27">
        <v>1</v>
      </c>
      <c r="D12" s="28">
        <v>47533.33</v>
      </c>
      <c r="E12" s="29">
        <f t="shared" si="0"/>
        <v>47533.33</v>
      </c>
      <c r="F12" s="27">
        <v>0</v>
      </c>
      <c r="G12" s="30">
        <f t="shared" si="1"/>
        <v>0</v>
      </c>
      <c r="H12" s="36">
        <f t="shared" si="2"/>
        <v>47533.33</v>
      </c>
      <c r="I12" s="31" t="s">
        <v>26</v>
      </c>
      <c r="J12" s="32" t="s">
        <v>16</v>
      </c>
      <c r="K12" s="33" t="s">
        <v>24</v>
      </c>
      <c r="M12" s="34">
        <f>'[1]26-27-28 (ноябрь)'!DP16</f>
        <v>7</v>
      </c>
      <c r="N12" s="35" t="str">
        <f>'[1]26-27-28 (ноябрь)'!DQ16</f>
        <v>Поставка оборудования для обеспечения текущей деятельности колледжа</v>
      </c>
    </row>
    <row r="13" spans="1:14" ht="63" x14ac:dyDescent="0.25">
      <c r="A13" s="25">
        <v>9</v>
      </c>
      <c r="B13" s="26" t="s">
        <v>32</v>
      </c>
      <c r="C13" s="27">
        <v>16</v>
      </c>
      <c r="D13" s="28">
        <v>5614.7</v>
      </c>
      <c r="E13" s="29">
        <f t="shared" si="0"/>
        <v>89835.199999999997</v>
      </c>
      <c r="F13" s="27">
        <v>4</v>
      </c>
      <c r="G13" s="30">
        <f t="shared" si="1"/>
        <v>22458.799999999999</v>
      </c>
      <c r="H13" s="36">
        <f t="shared" si="2"/>
        <v>112294</v>
      </c>
      <c r="I13" s="31" t="s">
        <v>33</v>
      </c>
      <c r="J13" s="32" t="s">
        <v>34</v>
      </c>
      <c r="K13" s="33" t="s">
        <v>35</v>
      </c>
      <c r="M13" s="34">
        <f>'[1]26-27-28 (ноябрь)'!DP17</f>
        <v>10</v>
      </c>
      <c r="N13" s="35" t="str">
        <f>'[1]26-27-28 (ноябрь)'!DQ17</f>
        <v>Поставка оборудования для оснащения общежития</v>
      </c>
    </row>
    <row r="14" spans="1:14" ht="173.25" x14ac:dyDescent="0.25">
      <c r="A14" s="25">
        <v>10</v>
      </c>
      <c r="B14" s="26" t="s">
        <v>36</v>
      </c>
      <c r="C14" s="27">
        <v>2</v>
      </c>
      <c r="D14" s="28">
        <v>23352.799999999999</v>
      </c>
      <c r="E14" s="29">
        <f t="shared" si="0"/>
        <v>46705.599999999999</v>
      </c>
      <c r="F14" s="27">
        <v>0</v>
      </c>
      <c r="G14" s="30">
        <f t="shared" si="1"/>
        <v>0</v>
      </c>
      <c r="H14" s="36">
        <f t="shared" si="2"/>
        <v>46705.599999999999</v>
      </c>
      <c r="I14" s="31" t="s">
        <v>37</v>
      </c>
      <c r="J14" s="32" t="s">
        <v>38</v>
      </c>
      <c r="K14" s="33" t="s">
        <v>35</v>
      </c>
      <c r="M14" s="34">
        <f>'[1]26-27-28 (ноябрь)'!DP18</f>
        <v>10</v>
      </c>
      <c r="N14" s="35" t="str">
        <f>'[1]26-27-28 (ноябрь)'!DQ18</f>
        <v>Поставка оборудования для оснащения общежития</v>
      </c>
    </row>
    <row r="15" spans="1:14" ht="126" x14ac:dyDescent="0.25">
      <c r="A15" s="25">
        <v>11</v>
      </c>
      <c r="B15" s="26" t="s">
        <v>39</v>
      </c>
      <c r="C15" s="27">
        <v>16</v>
      </c>
      <c r="D15" s="28">
        <v>2449.25</v>
      </c>
      <c r="E15" s="29">
        <f t="shared" si="0"/>
        <v>39188</v>
      </c>
      <c r="F15" s="27">
        <v>4</v>
      </c>
      <c r="G15" s="30">
        <f t="shared" si="1"/>
        <v>9797</v>
      </c>
      <c r="H15" s="36">
        <f t="shared" si="2"/>
        <v>48985</v>
      </c>
      <c r="I15" s="31" t="s">
        <v>40</v>
      </c>
      <c r="J15" s="32" t="s">
        <v>41</v>
      </c>
      <c r="K15" s="33" t="s">
        <v>35</v>
      </c>
      <c r="M15" s="34">
        <f>'[1]26-27-28 (ноябрь)'!DP19</f>
        <v>10</v>
      </c>
      <c r="N15" s="35" t="str">
        <f>'[1]26-27-28 (ноябрь)'!DQ19</f>
        <v>Поставка оборудования для оснащения общежития</v>
      </c>
    </row>
    <row r="16" spans="1:14" ht="220.5" x14ac:dyDescent="0.25">
      <c r="A16" s="25">
        <v>12</v>
      </c>
      <c r="B16" s="26" t="s">
        <v>42</v>
      </c>
      <c r="C16" s="27">
        <v>16</v>
      </c>
      <c r="D16" s="28">
        <v>27009.06</v>
      </c>
      <c r="E16" s="29">
        <f t="shared" si="0"/>
        <v>432144.96</v>
      </c>
      <c r="F16" s="27">
        <v>4</v>
      </c>
      <c r="G16" s="30">
        <f t="shared" si="1"/>
        <v>108036.24</v>
      </c>
      <c r="H16" s="36">
        <f t="shared" si="2"/>
        <v>540181.20000000007</v>
      </c>
      <c r="I16" s="31" t="s">
        <v>43</v>
      </c>
      <c r="J16" s="32" t="s">
        <v>44</v>
      </c>
      <c r="K16" s="33" t="s">
        <v>35</v>
      </c>
      <c r="M16" s="34">
        <f>'[1]26-27-28 (ноябрь)'!DP20</f>
        <v>10</v>
      </c>
      <c r="N16" s="35" t="str">
        <f>'[1]26-27-28 (ноябрь)'!DQ20</f>
        <v>Поставка оборудования для оснащения общежития</v>
      </c>
    </row>
    <row r="17" spans="1:14" ht="126" x14ac:dyDescent="0.25">
      <c r="A17" s="25">
        <v>13</v>
      </c>
      <c r="B17" s="26" t="s">
        <v>45</v>
      </c>
      <c r="C17" s="27">
        <v>31</v>
      </c>
      <c r="D17" s="28">
        <v>987.64</v>
      </c>
      <c r="E17" s="29">
        <f t="shared" si="0"/>
        <v>30616.84</v>
      </c>
      <c r="F17" s="27">
        <v>4</v>
      </c>
      <c r="G17" s="30">
        <f t="shared" si="1"/>
        <v>3950.56</v>
      </c>
      <c r="H17" s="36">
        <f t="shared" si="2"/>
        <v>34567.4</v>
      </c>
      <c r="I17" s="31" t="s">
        <v>46</v>
      </c>
      <c r="J17" s="32" t="s">
        <v>47</v>
      </c>
      <c r="K17" s="33" t="s">
        <v>35</v>
      </c>
      <c r="M17" s="34">
        <f>'[1]26-27-28 (ноябрь)'!DP21</f>
        <v>10</v>
      </c>
      <c r="N17" s="35" t="str">
        <f>'[1]26-27-28 (ноябрь)'!DQ21</f>
        <v>Поставка оборудования для оснащения общежития</v>
      </c>
    </row>
    <row r="18" spans="1:14" ht="110.25" x14ac:dyDescent="0.25">
      <c r="A18" s="25">
        <v>14</v>
      </c>
      <c r="B18" s="26" t="s">
        <v>48</v>
      </c>
      <c r="C18" s="27">
        <v>4</v>
      </c>
      <c r="D18" s="28">
        <v>2329.67</v>
      </c>
      <c r="E18" s="29">
        <f t="shared" si="0"/>
        <v>9318.68</v>
      </c>
      <c r="F18" s="27">
        <v>1</v>
      </c>
      <c r="G18" s="30">
        <f t="shared" si="1"/>
        <v>2329.67</v>
      </c>
      <c r="H18" s="36">
        <f t="shared" si="2"/>
        <v>11648.35</v>
      </c>
      <c r="I18" s="31" t="s">
        <v>49</v>
      </c>
      <c r="J18" s="32" t="s">
        <v>50</v>
      </c>
      <c r="K18" s="33" t="s">
        <v>35</v>
      </c>
      <c r="M18" s="34">
        <f>'[1]26-27-28 (ноябрь)'!DP22</f>
        <v>10</v>
      </c>
      <c r="N18" s="35" t="str">
        <f>'[1]26-27-28 (ноябрь)'!DQ22</f>
        <v>Поставка оборудования для оснащения общежития</v>
      </c>
    </row>
    <row r="19" spans="1:14" ht="63" x14ac:dyDescent="0.25">
      <c r="A19" s="25">
        <v>15</v>
      </c>
      <c r="B19" s="26" t="s">
        <v>51</v>
      </c>
      <c r="C19" s="27">
        <v>16</v>
      </c>
      <c r="D19" s="28">
        <v>1223</v>
      </c>
      <c r="E19" s="29">
        <f t="shared" si="0"/>
        <v>19568</v>
      </c>
      <c r="F19" s="27">
        <v>4</v>
      </c>
      <c r="G19" s="30">
        <f t="shared" si="1"/>
        <v>4892</v>
      </c>
      <c r="H19" s="36">
        <f t="shared" si="2"/>
        <v>24460</v>
      </c>
      <c r="I19" s="31" t="s">
        <v>33</v>
      </c>
      <c r="J19" s="32" t="s">
        <v>16</v>
      </c>
      <c r="K19" s="33" t="s">
        <v>35</v>
      </c>
      <c r="M19" s="34">
        <f>'[1]26-27-28 (ноябрь)'!DP23</f>
        <v>20</v>
      </c>
      <c r="N19" s="35" t="str">
        <f>'[1]26-27-28 (ноябрь)'!DQ23</f>
        <v>Поставка карнизов для оснащения общежития</v>
      </c>
    </row>
    <row r="20" spans="1:14" ht="110.25" x14ac:dyDescent="0.25">
      <c r="A20" s="25">
        <v>16</v>
      </c>
      <c r="B20" s="26" t="s">
        <v>52</v>
      </c>
      <c r="C20" s="27">
        <v>6</v>
      </c>
      <c r="D20" s="28">
        <v>9406.33</v>
      </c>
      <c r="E20" s="29">
        <f t="shared" si="0"/>
        <v>56437.979999999996</v>
      </c>
      <c r="F20" s="27">
        <v>1</v>
      </c>
      <c r="G20" s="30">
        <f t="shared" si="1"/>
        <v>9406.33</v>
      </c>
      <c r="H20" s="36">
        <f t="shared" si="2"/>
        <v>65844.31</v>
      </c>
      <c r="I20" s="31" t="s">
        <v>53</v>
      </c>
      <c r="J20" s="32" t="s">
        <v>54</v>
      </c>
      <c r="K20" s="33" t="s">
        <v>55</v>
      </c>
      <c r="M20" s="34">
        <f>'[1]26-27-28 (ноябрь)'!DP24</f>
        <v>10</v>
      </c>
      <c r="N20" s="35" t="str">
        <f>'[1]26-27-28 (ноябрь)'!DQ24</f>
        <v>Поставка оборудования для оснащения общежития</v>
      </c>
    </row>
    <row r="21" spans="1:14" ht="63" x14ac:dyDescent="0.25">
      <c r="A21" s="25">
        <v>17</v>
      </c>
      <c r="B21" s="26" t="s">
        <v>56</v>
      </c>
      <c r="C21" s="27">
        <v>1</v>
      </c>
      <c r="D21" s="28">
        <v>14193.33</v>
      </c>
      <c r="E21" s="29">
        <f t="shared" si="0"/>
        <v>14193.33</v>
      </c>
      <c r="F21" s="27">
        <v>0</v>
      </c>
      <c r="G21" s="30">
        <f t="shared" si="1"/>
        <v>0</v>
      </c>
      <c r="H21" s="36">
        <f t="shared" si="2"/>
        <v>14193.33</v>
      </c>
      <c r="I21" s="31" t="s">
        <v>33</v>
      </c>
      <c r="J21" s="32" t="s">
        <v>16</v>
      </c>
      <c r="K21" s="33" t="s">
        <v>35</v>
      </c>
      <c r="M21" s="34">
        <f>'[1]26-27-28 (ноябрь)'!DP25</f>
        <v>1</v>
      </c>
      <c r="N21" s="35" t="str">
        <f>'[1]26-27-28 (ноябрь)'!DQ25</f>
        <v>Поставка оборудования для оснащения общежития</v>
      </c>
    </row>
    <row r="22" spans="1:14" ht="63" x14ac:dyDescent="0.25">
      <c r="A22" s="25">
        <v>18</v>
      </c>
      <c r="B22" s="26" t="s">
        <v>57</v>
      </c>
      <c r="C22" s="27">
        <v>1</v>
      </c>
      <c r="D22" s="28">
        <v>56015.199999999997</v>
      </c>
      <c r="E22" s="29">
        <f t="shared" si="0"/>
        <v>56015.199999999997</v>
      </c>
      <c r="F22" s="27">
        <v>0</v>
      </c>
      <c r="G22" s="30">
        <f t="shared" si="1"/>
        <v>0</v>
      </c>
      <c r="H22" s="36">
        <f t="shared" si="2"/>
        <v>56015.199999999997</v>
      </c>
      <c r="I22" s="31" t="s">
        <v>58</v>
      </c>
      <c r="J22" s="32" t="s">
        <v>59</v>
      </c>
      <c r="K22" s="33" t="s">
        <v>60</v>
      </c>
      <c r="M22" s="34">
        <f>'[1]26-27-28 (ноябрь)'!DP26</f>
        <v>19</v>
      </c>
      <c r="N22" s="35" t="str">
        <f>'[1]26-27-28 (ноябрь)'!DQ26</f>
        <v>Поставка кофемашины в зону коворкинга</v>
      </c>
    </row>
    <row r="23" spans="1:14" ht="31.5" x14ac:dyDescent="0.25">
      <c r="A23" s="25">
        <v>19</v>
      </c>
      <c r="B23" s="26" t="s">
        <v>61</v>
      </c>
      <c r="C23" s="27">
        <v>1</v>
      </c>
      <c r="D23" s="28">
        <v>6573.9</v>
      </c>
      <c r="E23" s="29">
        <f t="shared" si="0"/>
        <v>6573.9</v>
      </c>
      <c r="F23" s="27">
        <v>14</v>
      </c>
      <c r="G23" s="30">
        <f t="shared" si="1"/>
        <v>92034.599999999991</v>
      </c>
      <c r="H23" s="36">
        <f t="shared" si="2"/>
        <v>98608.499999999985</v>
      </c>
      <c r="I23" s="31" t="s">
        <v>62</v>
      </c>
      <c r="J23" s="32" t="s">
        <v>63</v>
      </c>
      <c r="K23" s="33" t="s">
        <v>64</v>
      </c>
      <c r="M23" s="34">
        <f>'[1]26-27-28 (ноябрь)'!DP27</f>
        <v>13</v>
      </c>
      <c r="N23" s="35" t="str">
        <f>'[1]26-27-28 (ноябрь)'!DQ27</f>
        <v>Поставка оснащения для учебного процесса и текущей деятельности колледжа</v>
      </c>
    </row>
    <row r="24" spans="1:14" ht="31.5" x14ac:dyDescent="0.25">
      <c r="A24" s="25">
        <v>20</v>
      </c>
      <c r="B24" s="26" t="s">
        <v>65</v>
      </c>
      <c r="C24" s="27">
        <v>3</v>
      </c>
      <c r="D24" s="28">
        <v>13063.13</v>
      </c>
      <c r="E24" s="29">
        <f t="shared" si="0"/>
        <v>39189.39</v>
      </c>
      <c r="F24" s="27">
        <v>2</v>
      </c>
      <c r="G24" s="30">
        <f t="shared" si="1"/>
        <v>26126.26</v>
      </c>
      <c r="H24" s="36">
        <f t="shared" si="2"/>
        <v>65315.649999999994</v>
      </c>
      <c r="I24" s="31" t="s">
        <v>62</v>
      </c>
      <c r="J24" s="32" t="s">
        <v>66</v>
      </c>
      <c r="K24" s="33" t="s">
        <v>67</v>
      </c>
      <c r="M24" s="34">
        <f>'[1]26-27-28 (ноябрь)'!DP28</f>
        <v>5</v>
      </c>
      <c r="N24" s="35" t="str">
        <f>'[1]26-27-28 (ноябрь)'!DQ28</f>
        <v>Поставка мебели для учебного процесса и текущей деятельности колледжа</v>
      </c>
    </row>
    <row r="25" spans="1:14" ht="63" x14ac:dyDescent="0.25">
      <c r="A25" s="25">
        <v>21</v>
      </c>
      <c r="B25" s="26" t="s">
        <v>68</v>
      </c>
      <c r="C25" s="27">
        <v>2</v>
      </c>
      <c r="D25" s="28">
        <v>18433.490000000002</v>
      </c>
      <c r="E25" s="29">
        <f t="shared" si="0"/>
        <v>36866.980000000003</v>
      </c>
      <c r="F25" s="27">
        <v>1</v>
      </c>
      <c r="G25" s="30">
        <f t="shared" si="1"/>
        <v>18433.490000000002</v>
      </c>
      <c r="H25" s="36">
        <f t="shared" si="2"/>
        <v>55300.47</v>
      </c>
      <c r="I25" s="31" t="s">
        <v>69</v>
      </c>
      <c r="J25" s="32" t="s">
        <v>70</v>
      </c>
      <c r="K25" s="33" t="s">
        <v>35</v>
      </c>
      <c r="M25" s="34">
        <f>'[1]26-27-28 (ноябрь)'!DP29</f>
        <v>5</v>
      </c>
      <c r="N25" s="35" t="str">
        <f>'[1]26-27-28 (ноябрь)'!DQ29</f>
        <v>Поставка мебели для учебного процесса и текущей деятельности колледжа</v>
      </c>
    </row>
    <row r="26" spans="1:14" ht="31.5" x14ac:dyDescent="0.25">
      <c r="A26" s="25">
        <v>22</v>
      </c>
      <c r="B26" s="26" t="s">
        <v>71</v>
      </c>
      <c r="C26" s="27">
        <v>16</v>
      </c>
      <c r="D26" s="28">
        <v>13530</v>
      </c>
      <c r="E26" s="29">
        <f t="shared" si="0"/>
        <v>216480</v>
      </c>
      <c r="F26" s="27">
        <v>4</v>
      </c>
      <c r="G26" s="30">
        <f t="shared" si="1"/>
        <v>54120</v>
      </c>
      <c r="H26" s="36">
        <f t="shared" si="2"/>
        <v>270600</v>
      </c>
      <c r="I26" s="31" t="s">
        <v>62</v>
      </c>
      <c r="J26" s="32" t="s">
        <v>72</v>
      </c>
      <c r="K26" s="33" t="s">
        <v>64</v>
      </c>
      <c r="M26" s="34">
        <f>'[1]26-27-28 (ноябрь)'!DP30</f>
        <v>5</v>
      </c>
      <c r="N26" s="35" t="str">
        <f>'[1]26-27-28 (ноябрь)'!DQ30</f>
        <v>Поставка мебели для учебного процесса и текущей деятельности колледжа</v>
      </c>
    </row>
    <row r="27" spans="1:14" ht="31.5" x14ac:dyDescent="0.25">
      <c r="A27" s="25">
        <v>23</v>
      </c>
      <c r="B27" s="26" t="s">
        <v>71</v>
      </c>
      <c r="C27" s="27">
        <v>1</v>
      </c>
      <c r="D27" s="28">
        <v>18433.490000000002</v>
      </c>
      <c r="E27" s="29">
        <f t="shared" si="0"/>
        <v>18433.490000000002</v>
      </c>
      <c r="F27" s="27">
        <v>15</v>
      </c>
      <c r="G27" s="30">
        <f t="shared" si="1"/>
        <v>276502.35000000003</v>
      </c>
      <c r="H27" s="36">
        <f t="shared" si="2"/>
        <v>294935.84000000003</v>
      </c>
      <c r="I27" s="31" t="s">
        <v>62</v>
      </c>
      <c r="J27" s="32" t="s">
        <v>70</v>
      </c>
      <c r="K27" s="33" t="s">
        <v>64</v>
      </c>
      <c r="M27" s="34">
        <f>'[1]26-27-28 (ноябрь)'!DP31</f>
        <v>5</v>
      </c>
      <c r="N27" s="35" t="str">
        <f>'[1]26-27-28 (ноябрь)'!DQ31</f>
        <v>Поставка мебели для учебного процесса и текущей деятельности колледжа</v>
      </c>
    </row>
    <row r="28" spans="1:14" ht="31.5" x14ac:dyDescent="0.25">
      <c r="A28" s="25">
        <v>24</v>
      </c>
      <c r="B28" s="26" t="s">
        <v>73</v>
      </c>
      <c r="C28" s="27">
        <v>25</v>
      </c>
      <c r="D28" s="28">
        <v>9048.4500000000007</v>
      </c>
      <c r="E28" s="29">
        <f t="shared" si="0"/>
        <v>226211.25000000003</v>
      </c>
      <c r="F28" s="27">
        <v>5</v>
      </c>
      <c r="G28" s="30">
        <f t="shared" si="1"/>
        <v>45242.25</v>
      </c>
      <c r="H28" s="36">
        <f t="shared" si="2"/>
        <v>271453.5</v>
      </c>
      <c r="I28" s="31" t="s">
        <v>62</v>
      </c>
      <c r="J28" s="32" t="s">
        <v>74</v>
      </c>
      <c r="K28" s="33" t="s">
        <v>64</v>
      </c>
      <c r="M28" s="34">
        <f>'[1]26-27-28 (ноябрь)'!DP32</f>
        <v>5</v>
      </c>
      <c r="N28" s="35" t="str">
        <f>'[1]26-27-28 (ноябрь)'!DQ32</f>
        <v>Поставка мебели для учебного процесса и текущей деятельности колледжа</v>
      </c>
    </row>
    <row r="29" spans="1:14" ht="31.5" x14ac:dyDescent="0.25">
      <c r="A29" s="25">
        <v>25</v>
      </c>
      <c r="B29" s="26" t="s">
        <v>75</v>
      </c>
      <c r="C29" s="27">
        <v>2</v>
      </c>
      <c r="D29" s="28">
        <v>21526.5</v>
      </c>
      <c r="E29" s="29">
        <f t="shared" si="0"/>
        <v>43053</v>
      </c>
      <c r="F29" s="27">
        <v>1</v>
      </c>
      <c r="G29" s="30">
        <f t="shared" si="1"/>
        <v>21526.5</v>
      </c>
      <c r="H29" s="36">
        <f t="shared" si="2"/>
        <v>64579.5</v>
      </c>
      <c r="I29" s="31" t="s">
        <v>62</v>
      </c>
      <c r="J29" s="32" t="s">
        <v>76</v>
      </c>
      <c r="K29" s="33" t="s">
        <v>64</v>
      </c>
      <c r="M29" s="34">
        <f>'[1]26-27-28 (ноябрь)'!DP33</f>
        <v>5</v>
      </c>
      <c r="N29" s="35" t="str">
        <f>'[1]26-27-28 (ноябрь)'!DQ33</f>
        <v>Поставка мебели для учебного процесса и текущей деятельности колледжа</v>
      </c>
    </row>
    <row r="30" spans="1:14" ht="94.5" x14ac:dyDescent="0.25">
      <c r="A30" s="25">
        <v>26</v>
      </c>
      <c r="B30" s="26" t="s">
        <v>77</v>
      </c>
      <c r="C30" s="27">
        <v>11</v>
      </c>
      <c r="D30" s="28">
        <v>10208.5</v>
      </c>
      <c r="E30" s="29">
        <f t="shared" si="0"/>
        <v>112293.5</v>
      </c>
      <c r="F30" s="27">
        <v>0</v>
      </c>
      <c r="G30" s="30">
        <f t="shared" si="1"/>
        <v>0</v>
      </c>
      <c r="H30" s="36">
        <f t="shared" si="2"/>
        <v>112293.5</v>
      </c>
      <c r="I30" s="31" t="s">
        <v>78</v>
      </c>
      <c r="J30" s="32" t="s">
        <v>79</v>
      </c>
      <c r="K30" s="33" t="s">
        <v>80</v>
      </c>
      <c r="M30" s="34">
        <f>'[1]26-27-28 (ноябрь)'!DP34</f>
        <v>4</v>
      </c>
      <c r="N30" s="35" t="str">
        <f>'[1]26-27-28 (ноябрь)'!DQ34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1" spans="1:14" ht="94.5" x14ac:dyDescent="0.25">
      <c r="A31" s="25">
        <v>27</v>
      </c>
      <c r="B31" s="26" t="s">
        <v>81</v>
      </c>
      <c r="C31" s="27">
        <v>43</v>
      </c>
      <c r="D31" s="28">
        <v>6170.74</v>
      </c>
      <c r="E31" s="29">
        <f t="shared" si="0"/>
        <v>265341.82</v>
      </c>
      <c r="F31" s="27">
        <v>7</v>
      </c>
      <c r="G31" s="30">
        <f t="shared" si="1"/>
        <v>43195.18</v>
      </c>
      <c r="H31" s="36">
        <f t="shared" si="2"/>
        <v>308537</v>
      </c>
      <c r="I31" s="31" t="s">
        <v>82</v>
      </c>
      <c r="J31" s="32" t="s">
        <v>83</v>
      </c>
      <c r="K31" s="33" t="s">
        <v>80</v>
      </c>
      <c r="M31" s="34">
        <f>'[1]26-27-28 (ноябрь)'!DP35</f>
        <v>4</v>
      </c>
      <c r="N31" s="35" t="str">
        <f>'[1]26-27-28 (ноябрь)'!DQ35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2" spans="1:14" ht="94.5" x14ac:dyDescent="0.25">
      <c r="A32" s="25">
        <v>28</v>
      </c>
      <c r="B32" s="26" t="s">
        <v>84</v>
      </c>
      <c r="C32" s="27">
        <v>4</v>
      </c>
      <c r="D32" s="28">
        <v>41898</v>
      </c>
      <c r="E32" s="29">
        <f t="shared" si="0"/>
        <v>167592</v>
      </c>
      <c r="F32" s="27">
        <v>6</v>
      </c>
      <c r="G32" s="30">
        <f t="shared" si="1"/>
        <v>251388</v>
      </c>
      <c r="H32" s="36">
        <f t="shared" si="2"/>
        <v>418980</v>
      </c>
      <c r="I32" s="31" t="s">
        <v>85</v>
      </c>
      <c r="J32" s="32" t="s">
        <v>86</v>
      </c>
      <c r="K32" s="33" t="s">
        <v>80</v>
      </c>
      <c r="M32" s="34">
        <f>'[1]26-27-28 (ноябрь)'!DP36</f>
        <v>4</v>
      </c>
      <c r="N32" s="35" t="str">
        <f>'[1]26-27-28 (ноябрь)'!DQ36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3" spans="1:14" ht="94.5" x14ac:dyDescent="0.25">
      <c r="A33" s="25">
        <v>29</v>
      </c>
      <c r="B33" s="26" t="s">
        <v>87</v>
      </c>
      <c r="C33" s="27">
        <v>4</v>
      </c>
      <c r="D33" s="28">
        <v>57746.67</v>
      </c>
      <c r="E33" s="29">
        <f t="shared" si="0"/>
        <v>230986.68</v>
      </c>
      <c r="F33" s="27">
        <v>6</v>
      </c>
      <c r="G33" s="30">
        <f t="shared" si="1"/>
        <v>346480.02</v>
      </c>
      <c r="H33" s="36">
        <f t="shared" si="2"/>
        <v>577466.69999999995</v>
      </c>
      <c r="I33" s="31" t="s">
        <v>85</v>
      </c>
      <c r="J33" s="32" t="s">
        <v>88</v>
      </c>
      <c r="K33" s="33" t="s">
        <v>89</v>
      </c>
      <c r="M33" s="34">
        <f>'[1]26-27-28 (ноябрь)'!DP37</f>
        <v>4</v>
      </c>
      <c r="N33" s="35" t="str">
        <f>'[1]26-27-28 (ноябрь)'!DQ37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4" spans="1:14" ht="94.5" x14ac:dyDescent="0.25">
      <c r="A34" s="25">
        <v>30</v>
      </c>
      <c r="B34" s="26" t="s">
        <v>90</v>
      </c>
      <c r="C34" s="27">
        <v>4</v>
      </c>
      <c r="D34" s="28">
        <v>2467.33</v>
      </c>
      <c r="E34" s="29">
        <f t="shared" si="0"/>
        <v>9869.32</v>
      </c>
      <c r="F34" s="27">
        <v>6</v>
      </c>
      <c r="G34" s="30">
        <f t="shared" si="1"/>
        <v>14803.98</v>
      </c>
      <c r="H34" s="36">
        <f t="shared" si="2"/>
        <v>24673.3</v>
      </c>
      <c r="I34" s="31" t="s">
        <v>85</v>
      </c>
      <c r="J34" s="32" t="s">
        <v>91</v>
      </c>
      <c r="K34" s="33" t="s">
        <v>89</v>
      </c>
      <c r="M34" s="34">
        <f>'[1]26-27-28 (ноябрь)'!DP38</f>
        <v>4</v>
      </c>
      <c r="N34" s="35" t="str">
        <f>'[1]26-27-28 (ноябрь)'!DQ38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5" spans="1:14" ht="94.5" x14ac:dyDescent="0.25">
      <c r="A35" s="25">
        <v>31</v>
      </c>
      <c r="B35" s="26" t="s">
        <v>92</v>
      </c>
      <c r="C35" s="27">
        <v>11</v>
      </c>
      <c r="D35" s="28">
        <v>106382.08</v>
      </c>
      <c r="E35" s="29">
        <f t="shared" si="0"/>
        <v>1170202.8800000001</v>
      </c>
      <c r="F35" s="27">
        <v>3</v>
      </c>
      <c r="G35" s="30">
        <f t="shared" si="1"/>
        <v>319146.23999999999</v>
      </c>
      <c r="H35" s="36">
        <f t="shared" si="2"/>
        <v>1489349.12</v>
      </c>
      <c r="I35" s="31" t="s">
        <v>93</v>
      </c>
      <c r="J35" s="32" t="s">
        <v>94</v>
      </c>
      <c r="K35" s="33" t="s">
        <v>89</v>
      </c>
      <c r="M35" s="34">
        <f>'[1]26-27-28 (ноябрь)'!DP39</f>
        <v>4</v>
      </c>
      <c r="N35" s="35" t="str">
        <f>'[1]26-27-28 (ноябрь)'!DQ39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6" spans="1:14" ht="94.5" x14ac:dyDescent="0.25">
      <c r="A36" s="25">
        <v>32</v>
      </c>
      <c r="B36" s="26" t="s">
        <v>95</v>
      </c>
      <c r="C36" s="27">
        <v>10</v>
      </c>
      <c r="D36" s="28">
        <v>225823</v>
      </c>
      <c r="E36" s="29">
        <f t="shared" si="0"/>
        <v>2258230</v>
      </c>
      <c r="F36" s="27">
        <v>4</v>
      </c>
      <c r="G36" s="30">
        <f t="shared" si="1"/>
        <v>903292</v>
      </c>
      <c r="H36" s="36">
        <f t="shared" si="2"/>
        <v>3161522</v>
      </c>
      <c r="I36" s="31" t="s">
        <v>96</v>
      </c>
      <c r="J36" s="32" t="s">
        <v>97</v>
      </c>
      <c r="K36" s="33" t="s">
        <v>89</v>
      </c>
      <c r="M36" s="34">
        <f>'[1]26-27-28 (ноябрь)'!DP40</f>
        <v>4</v>
      </c>
      <c r="N36" s="35" t="str">
        <f>'[1]26-27-28 (ноябрь)'!DQ40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7" spans="1:14" ht="94.5" x14ac:dyDescent="0.25">
      <c r="A37" s="25">
        <v>33</v>
      </c>
      <c r="B37" s="26" t="s">
        <v>98</v>
      </c>
      <c r="C37" s="27">
        <v>2</v>
      </c>
      <c r="D37" s="28">
        <v>375551.7</v>
      </c>
      <c r="E37" s="29">
        <f t="shared" si="0"/>
        <v>751103.4</v>
      </c>
      <c r="F37" s="27">
        <v>1</v>
      </c>
      <c r="G37" s="30">
        <f t="shared" si="1"/>
        <v>375551.7</v>
      </c>
      <c r="H37" s="36">
        <f t="shared" si="2"/>
        <v>1126655.1000000001</v>
      </c>
      <c r="I37" s="31" t="s">
        <v>93</v>
      </c>
      <c r="J37" s="32" t="s">
        <v>99</v>
      </c>
      <c r="K37" s="33" t="s">
        <v>89</v>
      </c>
      <c r="M37" s="34">
        <f>'[1]26-27-28 (ноябрь)'!DP41</f>
        <v>4</v>
      </c>
      <c r="N37" s="35" t="str">
        <f>'[1]26-27-28 (ноябрь)'!DQ41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8" spans="1:14" ht="94.5" x14ac:dyDescent="0.25">
      <c r="A38" s="25">
        <v>34</v>
      </c>
      <c r="B38" s="26" t="s">
        <v>100</v>
      </c>
      <c r="C38" s="27">
        <v>21</v>
      </c>
      <c r="D38" s="28">
        <v>24102.59</v>
      </c>
      <c r="E38" s="29">
        <f t="shared" si="0"/>
        <v>506154.39</v>
      </c>
      <c r="F38" s="27">
        <v>4</v>
      </c>
      <c r="G38" s="30">
        <f t="shared" si="1"/>
        <v>96410.36</v>
      </c>
      <c r="H38" s="36">
        <f t="shared" si="2"/>
        <v>602564.75</v>
      </c>
      <c r="I38" s="31" t="s">
        <v>93</v>
      </c>
      <c r="J38" s="32" t="s">
        <v>101</v>
      </c>
      <c r="K38" s="33" t="s">
        <v>89</v>
      </c>
      <c r="M38" s="34">
        <f>'[1]26-27-28 (ноябрь)'!DP42</f>
        <v>4</v>
      </c>
      <c r="N38" s="35" t="str">
        <f>'[1]26-27-28 (ноябрь)'!DQ42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39" spans="1:14" ht="94.5" x14ac:dyDescent="0.25">
      <c r="A39" s="25">
        <v>35</v>
      </c>
      <c r="B39" s="26" t="s">
        <v>102</v>
      </c>
      <c r="C39" s="27">
        <v>21</v>
      </c>
      <c r="D39" s="28">
        <v>115832.74</v>
      </c>
      <c r="E39" s="29">
        <f t="shared" si="0"/>
        <v>2432487.54</v>
      </c>
      <c r="F39" s="27">
        <v>4</v>
      </c>
      <c r="G39" s="30">
        <f t="shared" si="1"/>
        <v>463330.96</v>
      </c>
      <c r="H39" s="36">
        <f t="shared" si="2"/>
        <v>2895818.5</v>
      </c>
      <c r="I39" s="31" t="s">
        <v>93</v>
      </c>
      <c r="J39" s="32" t="s">
        <v>103</v>
      </c>
      <c r="K39" s="33" t="s">
        <v>89</v>
      </c>
      <c r="M39" s="34">
        <f>'[1]26-27-28 (ноябрь)'!DP43</f>
        <v>4</v>
      </c>
      <c r="N39" s="35" t="str">
        <f>'[1]26-27-28 (ноябрь)'!DQ43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40" spans="1:14" ht="94.5" x14ac:dyDescent="0.25">
      <c r="A40" s="25">
        <v>36</v>
      </c>
      <c r="B40" s="26" t="s">
        <v>104</v>
      </c>
      <c r="C40" s="27">
        <v>21</v>
      </c>
      <c r="D40" s="28">
        <v>1056.04</v>
      </c>
      <c r="E40" s="29">
        <f t="shared" si="0"/>
        <v>22176.84</v>
      </c>
      <c r="F40" s="27">
        <v>4</v>
      </c>
      <c r="G40" s="30">
        <f t="shared" si="1"/>
        <v>4224.16</v>
      </c>
      <c r="H40" s="36">
        <f t="shared" si="2"/>
        <v>26401</v>
      </c>
      <c r="I40" s="31" t="s">
        <v>93</v>
      </c>
      <c r="J40" s="32" t="s">
        <v>105</v>
      </c>
      <c r="K40" s="33" t="s">
        <v>89</v>
      </c>
      <c r="M40" s="34">
        <f>'[1]26-27-28 (ноябрь)'!DP44</f>
        <v>4</v>
      </c>
      <c r="N40" s="35" t="str">
        <f>'[1]26-27-28 (ноябрь)'!DQ44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41" spans="1:14" ht="94.5" x14ac:dyDescent="0.25">
      <c r="A41" s="25">
        <v>37</v>
      </c>
      <c r="B41" s="26" t="s">
        <v>106</v>
      </c>
      <c r="C41" s="27">
        <v>21</v>
      </c>
      <c r="D41" s="28">
        <v>2077.52</v>
      </c>
      <c r="E41" s="29">
        <f t="shared" si="0"/>
        <v>43627.92</v>
      </c>
      <c r="F41" s="27">
        <v>4</v>
      </c>
      <c r="G41" s="30">
        <f t="shared" si="1"/>
        <v>8310.08</v>
      </c>
      <c r="H41" s="36">
        <f t="shared" si="2"/>
        <v>51938</v>
      </c>
      <c r="I41" s="31" t="s">
        <v>93</v>
      </c>
      <c r="J41" s="32" t="s">
        <v>107</v>
      </c>
      <c r="K41" s="33" t="s">
        <v>89</v>
      </c>
      <c r="M41" s="34">
        <f>'[1]26-27-28 (ноябрь)'!DP45</f>
        <v>4</v>
      </c>
      <c r="N41" s="35" t="str">
        <f>'[1]26-27-28 (ноябрь)'!DQ45</f>
        <v>Поставка компьютерной техникик и переферийоного оборудования для обеспечения учебного процесса и текущей деятельности колледжа</v>
      </c>
    </row>
    <row r="42" spans="1:14" ht="78.75" x14ac:dyDescent="0.25">
      <c r="A42" s="25">
        <v>38</v>
      </c>
      <c r="B42" s="26" t="s">
        <v>108</v>
      </c>
      <c r="C42" s="27">
        <v>2</v>
      </c>
      <c r="D42" s="28">
        <v>2635033.33</v>
      </c>
      <c r="E42" s="29">
        <f t="shared" si="0"/>
        <v>5270066.66</v>
      </c>
      <c r="F42" s="27">
        <v>0</v>
      </c>
      <c r="G42" s="30">
        <f t="shared" si="1"/>
        <v>0</v>
      </c>
      <c r="H42" s="36">
        <f t="shared" si="2"/>
        <v>5270066.66</v>
      </c>
      <c r="I42" s="31" t="s">
        <v>109</v>
      </c>
      <c r="J42" s="32" t="s">
        <v>16</v>
      </c>
      <c r="K42" s="33" t="s">
        <v>110</v>
      </c>
      <c r="M42" s="34">
        <f>'[1]26-27-28 (ноябрь)'!DP46</f>
        <v>15</v>
      </c>
      <c r="N42" s="35" t="str">
        <f>'[1]26-27-28 (ноябрь)'!DQ46</f>
        <v>Поставка станков для учебного процесса</v>
      </c>
    </row>
    <row r="43" spans="1:14" ht="78.75" x14ac:dyDescent="0.25">
      <c r="A43" s="25">
        <v>39</v>
      </c>
      <c r="B43" s="26" t="s">
        <v>111</v>
      </c>
      <c r="C43" s="27">
        <v>2</v>
      </c>
      <c r="D43" s="28">
        <v>72081.67</v>
      </c>
      <c r="E43" s="29">
        <f t="shared" si="0"/>
        <v>144163.34</v>
      </c>
      <c r="F43" s="27">
        <v>1</v>
      </c>
      <c r="G43" s="30">
        <f t="shared" si="1"/>
        <v>72081.67</v>
      </c>
      <c r="H43" s="36">
        <f t="shared" si="2"/>
        <v>216245.01</v>
      </c>
      <c r="I43" s="31" t="s">
        <v>109</v>
      </c>
      <c r="J43" s="32" t="s">
        <v>16</v>
      </c>
      <c r="K43" s="33" t="s">
        <v>110</v>
      </c>
      <c r="M43" s="34">
        <f>'[1]26-27-28 (ноябрь)'!DP47</f>
        <v>15</v>
      </c>
      <c r="N43" s="35" t="str">
        <f>'[1]26-27-28 (ноябрь)'!DQ47</f>
        <v>Поставка станков для учебного процесса</v>
      </c>
    </row>
    <row r="44" spans="1:14" ht="78.75" x14ac:dyDescent="0.25">
      <c r="A44" s="25">
        <v>40</v>
      </c>
      <c r="B44" s="26" t="s">
        <v>112</v>
      </c>
      <c r="C44" s="27">
        <v>1</v>
      </c>
      <c r="D44" s="28">
        <v>89411.67</v>
      </c>
      <c r="E44" s="29">
        <f t="shared" si="0"/>
        <v>89411.67</v>
      </c>
      <c r="F44" s="27">
        <v>0</v>
      </c>
      <c r="G44" s="30">
        <f t="shared" si="1"/>
        <v>0</v>
      </c>
      <c r="H44" s="36">
        <f t="shared" si="2"/>
        <v>89411.67</v>
      </c>
      <c r="I44" s="31" t="s">
        <v>113</v>
      </c>
      <c r="J44" s="32" t="s">
        <v>16</v>
      </c>
      <c r="K44" s="33" t="s">
        <v>110</v>
      </c>
      <c r="M44" s="34">
        <f>'[1]26-27-28 (ноябрь)'!DP48</f>
        <v>12</v>
      </c>
      <c r="N44" s="35" t="str">
        <f>'[1]26-27-28 (ноябрь)'!DQ48</f>
        <v>Поставка оснащения для сварочной мастерской</v>
      </c>
    </row>
    <row r="45" spans="1:14" ht="94.5" x14ac:dyDescent="0.25">
      <c r="A45" s="25">
        <v>41</v>
      </c>
      <c r="B45" s="26" t="s">
        <v>114</v>
      </c>
      <c r="C45" s="27">
        <v>4</v>
      </c>
      <c r="D45" s="28">
        <v>1315</v>
      </c>
      <c r="E45" s="29">
        <f t="shared" si="0"/>
        <v>5260</v>
      </c>
      <c r="F45" s="27">
        <v>2</v>
      </c>
      <c r="G45" s="30">
        <f t="shared" si="1"/>
        <v>2630</v>
      </c>
      <c r="H45" s="36">
        <f t="shared" si="2"/>
        <v>7890</v>
      </c>
      <c r="I45" s="31" t="s">
        <v>115</v>
      </c>
      <c r="J45" s="32" t="s">
        <v>116</v>
      </c>
      <c r="K45" s="33" t="s">
        <v>117</v>
      </c>
      <c r="M45" s="34">
        <f>'[1]26-27-28 (ноябрь)'!DP49</f>
        <v>14</v>
      </c>
      <c r="N45" s="35" t="str">
        <f>'[1]26-27-28 (ноябрь)'!DQ49</f>
        <v>Поставка спортивного инвентаря для учебного процесса</v>
      </c>
    </row>
    <row r="46" spans="1:14" ht="94.5" x14ac:dyDescent="0.25">
      <c r="A46" s="25">
        <v>42</v>
      </c>
      <c r="B46" s="26" t="s">
        <v>118</v>
      </c>
      <c r="C46" s="27">
        <v>5</v>
      </c>
      <c r="D46" s="28">
        <v>7434.08</v>
      </c>
      <c r="E46" s="29">
        <f t="shared" si="0"/>
        <v>37170.400000000001</v>
      </c>
      <c r="F46" s="27">
        <v>1</v>
      </c>
      <c r="G46" s="30">
        <f t="shared" si="1"/>
        <v>7434.08</v>
      </c>
      <c r="H46" s="36">
        <f t="shared" si="2"/>
        <v>44604.480000000003</v>
      </c>
      <c r="I46" s="31" t="s">
        <v>115</v>
      </c>
      <c r="J46" s="32" t="s">
        <v>119</v>
      </c>
      <c r="K46" s="33" t="s">
        <v>120</v>
      </c>
      <c r="M46" s="34">
        <f>'[1]26-27-28 (ноябрь)'!DP50</f>
        <v>14</v>
      </c>
      <c r="N46" s="35" t="str">
        <f>'[1]26-27-28 (ноябрь)'!DQ50</f>
        <v>Поставка спортивного инвентаря для учебного процесса</v>
      </c>
    </row>
    <row r="47" spans="1:14" ht="94.5" x14ac:dyDescent="0.25">
      <c r="A47" s="25">
        <v>43</v>
      </c>
      <c r="B47" s="26" t="s">
        <v>121</v>
      </c>
      <c r="C47" s="27">
        <v>2</v>
      </c>
      <c r="D47" s="28">
        <v>14839.97</v>
      </c>
      <c r="E47" s="29">
        <f t="shared" si="0"/>
        <v>29679.94</v>
      </c>
      <c r="F47" s="27">
        <v>1</v>
      </c>
      <c r="G47" s="30">
        <f t="shared" si="1"/>
        <v>14839.97</v>
      </c>
      <c r="H47" s="36">
        <f t="shared" si="2"/>
        <v>44519.909999999996</v>
      </c>
      <c r="I47" s="31" t="s">
        <v>115</v>
      </c>
      <c r="J47" s="32" t="s">
        <v>122</v>
      </c>
      <c r="K47" s="33" t="s">
        <v>123</v>
      </c>
      <c r="M47" s="34">
        <f>'[1]26-27-28 (ноябрь)'!DP51</f>
        <v>14</v>
      </c>
      <c r="N47" s="35" t="str">
        <f>'[1]26-27-28 (ноябрь)'!DQ51</f>
        <v>Поставка спортивного инвентаря для учебного процесса</v>
      </c>
    </row>
    <row r="48" spans="1:14" ht="63" x14ac:dyDescent="0.25">
      <c r="A48" s="25">
        <v>44</v>
      </c>
      <c r="B48" s="26" t="s">
        <v>124</v>
      </c>
      <c r="C48" s="27">
        <v>2</v>
      </c>
      <c r="D48" s="28">
        <v>26510.65</v>
      </c>
      <c r="E48" s="29">
        <f t="shared" si="0"/>
        <v>53021.3</v>
      </c>
      <c r="F48" s="27">
        <v>1</v>
      </c>
      <c r="G48" s="30">
        <f t="shared" si="1"/>
        <v>26510.65</v>
      </c>
      <c r="H48" s="36">
        <f t="shared" si="2"/>
        <v>79531.950000000012</v>
      </c>
      <c r="I48" s="31" t="s">
        <v>115</v>
      </c>
      <c r="J48" s="32" t="s">
        <v>125</v>
      </c>
      <c r="K48" s="33" t="s">
        <v>126</v>
      </c>
      <c r="M48" s="34">
        <f>'[1]26-27-28 (ноябрь)'!DP52</f>
        <v>14</v>
      </c>
      <c r="N48" s="35" t="str">
        <f>'[1]26-27-28 (ноябрь)'!DQ52</f>
        <v>Поставка спортивного инвентаря для учебного процесса</v>
      </c>
    </row>
    <row r="49" spans="1:14" ht="47.25" x14ac:dyDescent="0.25">
      <c r="A49" s="25">
        <v>45</v>
      </c>
      <c r="B49" s="26" t="s">
        <v>127</v>
      </c>
      <c r="C49" s="27">
        <v>1</v>
      </c>
      <c r="D49" s="28">
        <v>226923.67</v>
      </c>
      <c r="E49" s="29">
        <f t="shared" si="0"/>
        <v>226923.67</v>
      </c>
      <c r="F49" s="27">
        <v>0</v>
      </c>
      <c r="G49" s="30">
        <f t="shared" si="1"/>
        <v>0</v>
      </c>
      <c r="H49" s="36">
        <f t="shared" si="2"/>
        <v>226923.67</v>
      </c>
      <c r="I49" s="31" t="s">
        <v>115</v>
      </c>
      <c r="J49" s="32" t="s">
        <v>16</v>
      </c>
      <c r="K49" s="33" t="s">
        <v>128</v>
      </c>
      <c r="M49" s="34">
        <f>'[1]26-27-28 (ноябрь)'!DP53</f>
        <v>14</v>
      </c>
      <c r="N49" s="35" t="str">
        <f>'[1]26-27-28 (ноябрь)'!DQ53</f>
        <v>Поставка спортивного инвентаря для учебного процесса</v>
      </c>
    </row>
    <row r="50" spans="1:14" ht="47.25" x14ac:dyDescent="0.25">
      <c r="A50" s="25">
        <v>46</v>
      </c>
      <c r="B50" s="26" t="s">
        <v>129</v>
      </c>
      <c r="C50" s="27">
        <v>1</v>
      </c>
      <c r="D50" s="28">
        <v>224949.33</v>
      </c>
      <c r="E50" s="29">
        <f t="shared" si="0"/>
        <v>224949.33</v>
      </c>
      <c r="F50" s="27">
        <v>0</v>
      </c>
      <c r="G50" s="30">
        <f t="shared" si="1"/>
        <v>0</v>
      </c>
      <c r="H50" s="36">
        <f t="shared" si="2"/>
        <v>224949.33</v>
      </c>
      <c r="I50" s="31" t="s">
        <v>115</v>
      </c>
      <c r="J50" s="32" t="s">
        <v>16</v>
      </c>
      <c r="K50" s="33" t="s">
        <v>128</v>
      </c>
      <c r="M50" s="34">
        <f>'[1]26-27-28 (ноябрь)'!DP54</f>
        <v>14</v>
      </c>
      <c r="N50" s="35" t="str">
        <f>'[1]26-27-28 (ноябрь)'!DQ54</f>
        <v>Поставка спортивного инвентаря для учебного процесса</v>
      </c>
    </row>
    <row r="51" spans="1:14" ht="63" x14ac:dyDescent="0.25">
      <c r="A51" s="25">
        <v>47</v>
      </c>
      <c r="B51" s="26" t="s">
        <v>130</v>
      </c>
      <c r="C51" s="27">
        <v>1</v>
      </c>
      <c r="D51" s="28">
        <v>23553.33</v>
      </c>
      <c r="E51" s="29">
        <f t="shared" si="0"/>
        <v>23553.33</v>
      </c>
      <c r="F51" s="27">
        <v>1</v>
      </c>
      <c r="G51" s="30">
        <f t="shared" si="1"/>
        <v>23553.33</v>
      </c>
      <c r="H51" s="36">
        <f t="shared" si="2"/>
        <v>47106.66</v>
      </c>
      <c r="I51" s="31" t="s">
        <v>115</v>
      </c>
      <c r="J51" s="32" t="s">
        <v>131</v>
      </c>
      <c r="K51" s="33" t="s">
        <v>126</v>
      </c>
      <c r="M51" s="34">
        <f>'[1]26-27-28 (ноябрь)'!DP55</f>
        <v>14</v>
      </c>
      <c r="N51" s="35" t="str">
        <f>'[1]26-27-28 (ноябрь)'!DQ55</f>
        <v>Поставка спортивного инвентаря для учебного процесса</v>
      </c>
    </row>
    <row r="52" spans="1:14" ht="63" x14ac:dyDescent="0.25">
      <c r="A52" s="25">
        <v>48</v>
      </c>
      <c r="B52" s="26" t="s">
        <v>132</v>
      </c>
      <c r="C52" s="27">
        <v>34</v>
      </c>
      <c r="D52" s="28">
        <v>550.34</v>
      </c>
      <c r="E52" s="29">
        <f t="shared" si="0"/>
        <v>18711.560000000001</v>
      </c>
      <c r="F52" s="27">
        <v>6</v>
      </c>
      <c r="G52" s="30">
        <f t="shared" si="1"/>
        <v>3302.04</v>
      </c>
      <c r="H52" s="36">
        <f t="shared" si="2"/>
        <v>22013.600000000002</v>
      </c>
      <c r="I52" s="31" t="s">
        <v>115</v>
      </c>
      <c r="J52" s="32" t="s">
        <v>133</v>
      </c>
      <c r="K52" s="33" t="s">
        <v>134</v>
      </c>
      <c r="M52" s="34">
        <f>'[1]26-27-28 (ноябрь)'!DP56</f>
        <v>14</v>
      </c>
      <c r="N52" s="35" t="str">
        <f>'[1]26-27-28 (ноябрь)'!DQ56</f>
        <v>Поставка спортивного инвентаря для учебного процесса</v>
      </c>
    </row>
    <row r="53" spans="1:14" ht="63" x14ac:dyDescent="0.25">
      <c r="A53" s="25">
        <v>49</v>
      </c>
      <c r="B53" s="26" t="s">
        <v>135</v>
      </c>
      <c r="C53" s="27">
        <v>35</v>
      </c>
      <c r="D53" s="28">
        <v>943.98</v>
      </c>
      <c r="E53" s="29">
        <f t="shared" si="0"/>
        <v>33039.300000000003</v>
      </c>
      <c r="F53" s="27">
        <v>5</v>
      </c>
      <c r="G53" s="30">
        <f t="shared" si="1"/>
        <v>4719.8999999999996</v>
      </c>
      <c r="H53" s="36">
        <f t="shared" si="2"/>
        <v>37759.200000000004</v>
      </c>
      <c r="I53" s="31" t="s">
        <v>115</v>
      </c>
      <c r="J53" s="32" t="s">
        <v>136</v>
      </c>
      <c r="K53" s="33" t="s">
        <v>137</v>
      </c>
      <c r="M53" s="34">
        <f>'[1]26-27-28 (ноябрь)'!DP57</f>
        <v>14</v>
      </c>
      <c r="N53" s="35" t="str">
        <f>'[1]26-27-28 (ноябрь)'!DQ57</f>
        <v>Поставка спортивного инвентаря для учебного процесса</v>
      </c>
    </row>
    <row r="54" spans="1:14" ht="63" x14ac:dyDescent="0.25">
      <c r="A54" s="25">
        <v>50</v>
      </c>
      <c r="B54" s="26" t="s">
        <v>138</v>
      </c>
      <c r="C54" s="27">
        <v>16</v>
      </c>
      <c r="D54" s="28">
        <v>1518.87</v>
      </c>
      <c r="E54" s="29">
        <f t="shared" si="0"/>
        <v>24301.919999999998</v>
      </c>
      <c r="F54" s="27">
        <v>4</v>
      </c>
      <c r="G54" s="30">
        <f t="shared" si="1"/>
        <v>6075.48</v>
      </c>
      <c r="H54" s="36">
        <f t="shared" si="2"/>
        <v>30377.399999999998</v>
      </c>
      <c r="I54" s="31" t="s">
        <v>115</v>
      </c>
      <c r="J54" s="32" t="s">
        <v>139</v>
      </c>
      <c r="K54" s="33" t="s">
        <v>140</v>
      </c>
      <c r="M54" s="34">
        <f>'[1]26-27-28 (ноябрь)'!DP58</f>
        <v>14</v>
      </c>
      <c r="N54" s="35" t="str">
        <f>'[1]26-27-28 (ноябрь)'!DQ58</f>
        <v>Поставка спортивного инвентаря для учебного процесса</v>
      </c>
    </row>
    <row r="55" spans="1:14" ht="63" x14ac:dyDescent="0.25">
      <c r="A55" s="25">
        <v>51</v>
      </c>
      <c r="B55" s="26" t="s">
        <v>141</v>
      </c>
      <c r="C55" s="27">
        <v>5</v>
      </c>
      <c r="D55" s="28">
        <v>3553.59</v>
      </c>
      <c r="E55" s="29">
        <f t="shared" si="0"/>
        <v>17767.95</v>
      </c>
      <c r="F55" s="27">
        <v>1</v>
      </c>
      <c r="G55" s="30">
        <f t="shared" si="1"/>
        <v>3553.59</v>
      </c>
      <c r="H55" s="36">
        <f t="shared" si="2"/>
        <v>21321.54</v>
      </c>
      <c r="I55" s="31" t="s">
        <v>115</v>
      </c>
      <c r="J55" s="32" t="s">
        <v>142</v>
      </c>
      <c r="K55" s="33" t="s">
        <v>143</v>
      </c>
      <c r="M55" s="34">
        <f>'[1]26-27-28 (ноябрь)'!DP59</f>
        <v>14</v>
      </c>
      <c r="N55" s="35" t="str">
        <f>'[1]26-27-28 (ноябрь)'!DQ59</f>
        <v>Поставка спортивного инвентаря для учебного процесса</v>
      </c>
    </row>
    <row r="56" spans="1:14" ht="63" x14ac:dyDescent="0.25">
      <c r="A56" s="25">
        <v>52</v>
      </c>
      <c r="B56" s="26" t="s">
        <v>144</v>
      </c>
      <c r="C56" s="27">
        <v>3</v>
      </c>
      <c r="D56" s="28">
        <v>59182.33</v>
      </c>
      <c r="E56" s="29">
        <f t="shared" si="0"/>
        <v>177546.99</v>
      </c>
      <c r="F56" s="27">
        <v>1</v>
      </c>
      <c r="G56" s="30">
        <f t="shared" si="1"/>
        <v>59182.33</v>
      </c>
      <c r="H56" s="36">
        <f t="shared" si="2"/>
        <v>236729.32</v>
      </c>
      <c r="I56" s="31" t="s">
        <v>115</v>
      </c>
      <c r="J56" s="32" t="s">
        <v>16</v>
      </c>
      <c r="K56" s="33" t="s">
        <v>145</v>
      </c>
      <c r="M56" s="34">
        <f>'[1]26-27-28 (ноябрь)'!DP60</f>
        <v>14</v>
      </c>
      <c r="N56" s="35" t="str">
        <f>'[1]26-27-28 (ноябрь)'!DQ60</f>
        <v>Поставка спортивного инвентаря для учебного процесса</v>
      </c>
    </row>
    <row r="57" spans="1:14" ht="63" x14ac:dyDescent="0.25">
      <c r="A57" s="25">
        <v>53</v>
      </c>
      <c r="B57" s="26" t="s">
        <v>146</v>
      </c>
      <c r="C57" s="27">
        <v>34</v>
      </c>
      <c r="D57" s="28">
        <v>2115.59</v>
      </c>
      <c r="E57" s="29">
        <f t="shared" si="0"/>
        <v>71930.06</v>
      </c>
      <c r="F57" s="27">
        <v>6</v>
      </c>
      <c r="G57" s="30">
        <f t="shared" si="1"/>
        <v>12693.54</v>
      </c>
      <c r="H57" s="36">
        <f t="shared" si="2"/>
        <v>84623.6</v>
      </c>
      <c r="I57" s="31" t="s">
        <v>115</v>
      </c>
      <c r="J57" s="32" t="s">
        <v>147</v>
      </c>
      <c r="K57" s="33" t="s">
        <v>148</v>
      </c>
      <c r="M57" s="34">
        <f>'[1]26-27-28 (ноябрь)'!DP61</f>
        <v>14</v>
      </c>
      <c r="N57" s="35" t="str">
        <f>'[1]26-27-28 (ноябрь)'!DQ61</f>
        <v>Поставка спортивного инвентаря для учебного процесса</v>
      </c>
    </row>
    <row r="58" spans="1:14" ht="63" x14ac:dyDescent="0.25">
      <c r="A58" s="25">
        <v>54</v>
      </c>
      <c r="B58" s="26" t="s">
        <v>149</v>
      </c>
      <c r="C58" s="27">
        <v>1</v>
      </c>
      <c r="D58" s="28">
        <v>21934.33</v>
      </c>
      <c r="E58" s="29">
        <f t="shared" si="0"/>
        <v>21934.33</v>
      </c>
      <c r="F58" s="27">
        <v>0</v>
      </c>
      <c r="G58" s="30">
        <f t="shared" si="1"/>
        <v>0</v>
      </c>
      <c r="H58" s="36">
        <f t="shared" si="2"/>
        <v>21934.33</v>
      </c>
      <c r="I58" s="31" t="s">
        <v>115</v>
      </c>
      <c r="J58" s="32" t="s">
        <v>16</v>
      </c>
      <c r="K58" s="33" t="s">
        <v>150</v>
      </c>
      <c r="M58" s="34">
        <f>'[1]26-27-28 (ноябрь)'!DP62</f>
        <v>14</v>
      </c>
      <c r="N58" s="35" t="str">
        <f>'[1]26-27-28 (ноябрь)'!DQ62</f>
        <v>Поставка спортивного инвентаря для учебного процесса</v>
      </c>
    </row>
    <row r="59" spans="1:14" ht="63" x14ac:dyDescent="0.25">
      <c r="A59" s="25">
        <v>55</v>
      </c>
      <c r="B59" s="26" t="s">
        <v>151</v>
      </c>
      <c r="C59" s="27">
        <v>4</v>
      </c>
      <c r="D59" s="28">
        <v>3525.58</v>
      </c>
      <c r="E59" s="29">
        <f t="shared" si="0"/>
        <v>14102.32</v>
      </c>
      <c r="F59" s="27">
        <v>0</v>
      </c>
      <c r="G59" s="30">
        <f t="shared" si="1"/>
        <v>0</v>
      </c>
      <c r="H59" s="36">
        <f t="shared" si="2"/>
        <v>14102.32</v>
      </c>
      <c r="I59" s="31" t="s">
        <v>115</v>
      </c>
      <c r="J59" s="32" t="s">
        <v>152</v>
      </c>
      <c r="K59" s="33" t="s">
        <v>153</v>
      </c>
      <c r="M59" s="34">
        <f>'[1]26-27-28 (ноябрь)'!DP63</f>
        <v>14</v>
      </c>
      <c r="N59" s="35" t="str">
        <f>'[1]26-27-28 (ноябрь)'!DQ63</f>
        <v>Поставка спортивного инвентаря для учебного процесса</v>
      </c>
    </row>
    <row r="60" spans="1:14" ht="63" x14ac:dyDescent="0.25">
      <c r="A60" s="25">
        <v>56</v>
      </c>
      <c r="B60" s="26" t="s">
        <v>154</v>
      </c>
      <c r="C60" s="27">
        <v>4</v>
      </c>
      <c r="D60" s="28">
        <v>8454</v>
      </c>
      <c r="E60" s="29">
        <f t="shared" si="0"/>
        <v>33816</v>
      </c>
      <c r="F60" s="27">
        <v>1</v>
      </c>
      <c r="G60" s="30">
        <f t="shared" si="1"/>
        <v>8454</v>
      </c>
      <c r="H60" s="36">
        <f t="shared" si="2"/>
        <v>42270</v>
      </c>
      <c r="I60" s="31" t="s">
        <v>115</v>
      </c>
      <c r="J60" s="32" t="s">
        <v>16</v>
      </c>
      <c r="K60" s="33" t="s">
        <v>155</v>
      </c>
      <c r="M60" s="34">
        <f>'[1]26-27-28 (ноябрь)'!DP64</f>
        <v>14</v>
      </c>
      <c r="N60" s="35" t="str">
        <f>'[1]26-27-28 (ноябрь)'!DQ64</f>
        <v>Поставка спортивного инвентаря для учебного процесса</v>
      </c>
    </row>
    <row r="61" spans="1:14" ht="63" x14ac:dyDescent="0.25">
      <c r="A61" s="25">
        <v>57</v>
      </c>
      <c r="B61" s="26" t="s">
        <v>156</v>
      </c>
      <c r="C61" s="27">
        <v>2</v>
      </c>
      <c r="D61" s="28">
        <v>4899.8500000000004</v>
      </c>
      <c r="E61" s="29">
        <f t="shared" si="0"/>
        <v>9799.7000000000007</v>
      </c>
      <c r="F61" s="27">
        <v>1</v>
      </c>
      <c r="G61" s="30">
        <f t="shared" si="1"/>
        <v>4899.8500000000004</v>
      </c>
      <c r="H61" s="36">
        <f t="shared" si="2"/>
        <v>14699.550000000001</v>
      </c>
      <c r="I61" s="31" t="s">
        <v>115</v>
      </c>
      <c r="J61" s="32" t="s">
        <v>157</v>
      </c>
      <c r="K61" s="33" t="s">
        <v>158</v>
      </c>
      <c r="M61" s="34">
        <f>'[1]26-27-28 (ноябрь)'!DP65</f>
        <v>14</v>
      </c>
      <c r="N61" s="35" t="str">
        <f>'[1]26-27-28 (ноябрь)'!DQ65</f>
        <v>Поставка спортивного инвентаря для учебного процесса</v>
      </c>
    </row>
    <row r="62" spans="1:14" ht="63" x14ac:dyDescent="0.25">
      <c r="A62" s="25">
        <v>58</v>
      </c>
      <c r="B62" s="26" t="s">
        <v>159</v>
      </c>
      <c r="C62" s="27">
        <v>1</v>
      </c>
      <c r="D62" s="28">
        <v>5400</v>
      </c>
      <c r="E62" s="29">
        <f t="shared" si="0"/>
        <v>5400</v>
      </c>
      <c r="F62" s="27">
        <v>1</v>
      </c>
      <c r="G62" s="30">
        <f t="shared" si="1"/>
        <v>5400</v>
      </c>
      <c r="H62" s="36">
        <f t="shared" si="2"/>
        <v>10800</v>
      </c>
      <c r="I62" s="31" t="s">
        <v>115</v>
      </c>
      <c r="J62" s="32" t="s">
        <v>16</v>
      </c>
      <c r="K62" s="33" t="s">
        <v>160</v>
      </c>
      <c r="M62" s="34">
        <f>'[1]26-27-28 (ноябрь)'!DP66</f>
        <v>14</v>
      </c>
      <c r="N62" s="35" t="str">
        <f>'[1]26-27-28 (ноябрь)'!DQ66</f>
        <v>Поставка спортивного инвентаря для учебного процесса</v>
      </c>
    </row>
    <row r="63" spans="1:14" ht="63" x14ac:dyDescent="0.25">
      <c r="A63" s="25">
        <v>59</v>
      </c>
      <c r="B63" s="26" t="s">
        <v>161</v>
      </c>
      <c r="C63" s="27">
        <v>26</v>
      </c>
      <c r="D63" s="28">
        <v>741.26</v>
      </c>
      <c r="E63" s="29">
        <f t="shared" si="0"/>
        <v>19272.759999999998</v>
      </c>
      <c r="F63" s="27">
        <v>4</v>
      </c>
      <c r="G63" s="30">
        <f t="shared" si="1"/>
        <v>2965.04</v>
      </c>
      <c r="H63" s="36">
        <f t="shared" si="2"/>
        <v>22237.8</v>
      </c>
      <c r="I63" s="31" t="s">
        <v>115</v>
      </c>
      <c r="J63" s="32" t="s">
        <v>162</v>
      </c>
      <c r="K63" s="33" t="s">
        <v>163</v>
      </c>
      <c r="M63" s="34">
        <f>'[1]26-27-28 (ноябрь)'!DP67</f>
        <v>14</v>
      </c>
      <c r="N63" s="35" t="str">
        <f>'[1]26-27-28 (ноябрь)'!DQ67</f>
        <v>Поставка спортивного инвентаря для учебного процесса</v>
      </c>
    </row>
    <row r="64" spans="1:14" ht="63" x14ac:dyDescent="0.25">
      <c r="A64" s="25">
        <v>60</v>
      </c>
      <c r="B64" s="26" t="s">
        <v>164</v>
      </c>
      <c r="C64" s="27">
        <v>2</v>
      </c>
      <c r="D64" s="28">
        <v>6439.2</v>
      </c>
      <c r="E64" s="29">
        <f t="shared" si="0"/>
        <v>12878.4</v>
      </c>
      <c r="F64" s="27">
        <v>1</v>
      </c>
      <c r="G64" s="30">
        <f t="shared" si="1"/>
        <v>6439.2</v>
      </c>
      <c r="H64" s="36">
        <f t="shared" si="2"/>
        <v>19317.599999999999</v>
      </c>
      <c r="I64" s="31" t="s">
        <v>115</v>
      </c>
      <c r="J64" s="32" t="s">
        <v>165</v>
      </c>
      <c r="K64" s="33" t="s">
        <v>166</v>
      </c>
      <c r="M64" s="34">
        <f>'[1]26-27-28 (ноябрь)'!DP68</f>
        <v>14</v>
      </c>
      <c r="N64" s="35" t="str">
        <f>'[1]26-27-28 (ноябрь)'!DQ68</f>
        <v>Поставка спортивного инвентаря для учебного процесса</v>
      </c>
    </row>
    <row r="65" spans="1:14" ht="63" x14ac:dyDescent="0.25">
      <c r="A65" s="25">
        <v>61</v>
      </c>
      <c r="B65" s="26" t="s">
        <v>167</v>
      </c>
      <c r="C65" s="27">
        <v>4</v>
      </c>
      <c r="D65" s="28">
        <v>2035.07</v>
      </c>
      <c r="E65" s="29">
        <f t="shared" si="0"/>
        <v>8140.28</v>
      </c>
      <c r="F65" s="27">
        <v>1</v>
      </c>
      <c r="G65" s="30">
        <f t="shared" si="1"/>
        <v>2035.07</v>
      </c>
      <c r="H65" s="36">
        <f t="shared" si="2"/>
        <v>10175.35</v>
      </c>
      <c r="I65" s="31" t="s">
        <v>115</v>
      </c>
      <c r="J65" s="32" t="s">
        <v>168</v>
      </c>
      <c r="K65" s="33" t="s">
        <v>169</v>
      </c>
      <c r="M65" s="34">
        <f>'[1]26-27-28 (ноябрь)'!DP69</f>
        <v>14</v>
      </c>
      <c r="N65" s="35" t="str">
        <f>'[1]26-27-28 (ноябрь)'!DQ69</f>
        <v>Поставка спортивного инвентаря для учебного процесса</v>
      </c>
    </row>
    <row r="66" spans="1:14" ht="63" x14ac:dyDescent="0.25">
      <c r="A66" s="25">
        <v>62</v>
      </c>
      <c r="B66" s="26" t="s">
        <v>170</v>
      </c>
      <c r="C66" s="27">
        <v>4</v>
      </c>
      <c r="D66" s="28">
        <v>1611.91</v>
      </c>
      <c r="E66" s="29">
        <f t="shared" si="0"/>
        <v>6447.64</v>
      </c>
      <c r="F66" s="27">
        <v>1</v>
      </c>
      <c r="G66" s="30">
        <f t="shared" si="1"/>
        <v>1611.91</v>
      </c>
      <c r="H66" s="36">
        <f t="shared" si="2"/>
        <v>8059.55</v>
      </c>
      <c r="I66" s="31" t="s">
        <v>115</v>
      </c>
      <c r="J66" s="32" t="s">
        <v>171</v>
      </c>
      <c r="K66" s="33" t="s">
        <v>172</v>
      </c>
      <c r="M66" s="34">
        <f>'[1]26-27-28 (ноябрь)'!DP70</f>
        <v>14</v>
      </c>
      <c r="N66" s="35" t="str">
        <f>'[1]26-27-28 (ноябрь)'!DQ70</f>
        <v>Поставка спортивного инвентаря для учебного процесса</v>
      </c>
    </row>
    <row r="67" spans="1:14" ht="63" x14ac:dyDescent="0.25">
      <c r="A67" s="25">
        <v>63</v>
      </c>
      <c r="B67" s="26" t="s">
        <v>173</v>
      </c>
      <c r="C67" s="27">
        <v>8</v>
      </c>
      <c r="D67" s="28">
        <v>2568.98</v>
      </c>
      <c r="E67" s="29">
        <f t="shared" si="0"/>
        <v>20551.84</v>
      </c>
      <c r="F67" s="27">
        <v>2</v>
      </c>
      <c r="G67" s="30">
        <f t="shared" si="1"/>
        <v>5137.96</v>
      </c>
      <c r="H67" s="36">
        <f t="shared" si="2"/>
        <v>25689.8</v>
      </c>
      <c r="I67" s="31" t="s">
        <v>115</v>
      </c>
      <c r="J67" s="32" t="s">
        <v>174</v>
      </c>
      <c r="K67" s="33" t="s">
        <v>175</v>
      </c>
      <c r="M67" s="34">
        <f>'[1]26-27-28 (ноябрь)'!DP71</f>
        <v>14</v>
      </c>
      <c r="N67" s="35" t="str">
        <f>'[1]26-27-28 (ноябрь)'!DQ71</f>
        <v>Поставка спортивного инвентаря для учебного процесса</v>
      </c>
    </row>
    <row r="68" spans="1:14" ht="63" x14ac:dyDescent="0.25">
      <c r="A68" s="25">
        <v>64</v>
      </c>
      <c r="B68" s="26" t="s">
        <v>176</v>
      </c>
      <c r="C68" s="27">
        <v>2</v>
      </c>
      <c r="D68" s="28">
        <v>8999.3700000000008</v>
      </c>
      <c r="E68" s="29">
        <f t="shared" si="0"/>
        <v>17998.740000000002</v>
      </c>
      <c r="F68" s="27">
        <v>1</v>
      </c>
      <c r="G68" s="30">
        <f t="shared" si="1"/>
        <v>8999.3700000000008</v>
      </c>
      <c r="H68" s="36">
        <f t="shared" si="2"/>
        <v>26998.11</v>
      </c>
      <c r="I68" s="31" t="s">
        <v>115</v>
      </c>
      <c r="J68" s="32" t="s">
        <v>177</v>
      </c>
      <c r="K68" s="33" t="s">
        <v>178</v>
      </c>
      <c r="M68" s="34">
        <f>'[1]26-27-28 (ноябрь)'!DP72</f>
        <v>14</v>
      </c>
      <c r="N68" s="35" t="str">
        <f>'[1]26-27-28 (ноябрь)'!DQ72</f>
        <v>Поставка спортивного инвентаря для учебного процесса</v>
      </c>
    </row>
    <row r="69" spans="1:14" ht="63" x14ac:dyDescent="0.25">
      <c r="A69" s="25">
        <v>65</v>
      </c>
      <c r="B69" s="26" t="s">
        <v>179</v>
      </c>
      <c r="C69" s="27">
        <v>1</v>
      </c>
      <c r="D69" s="28">
        <v>12050.63</v>
      </c>
      <c r="E69" s="29">
        <f t="shared" si="0"/>
        <v>12050.63</v>
      </c>
      <c r="F69" s="27">
        <v>0</v>
      </c>
      <c r="G69" s="30">
        <f t="shared" si="1"/>
        <v>0</v>
      </c>
      <c r="H69" s="36">
        <f t="shared" si="2"/>
        <v>12050.63</v>
      </c>
      <c r="I69" s="31" t="s">
        <v>115</v>
      </c>
      <c r="J69" s="32" t="s">
        <v>180</v>
      </c>
      <c r="K69" s="33" t="s">
        <v>181</v>
      </c>
      <c r="M69" s="34">
        <f>'[1]26-27-28 (ноябрь)'!DP73</f>
        <v>14</v>
      </c>
      <c r="N69" s="35" t="str">
        <f>'[1]26-27-28 (ноябрь)'!DQ73</f>
        <v>Поставка спортивного инвентаря для учебного процесса</v>
      </c>
    </row>
    <row r="70" spans="1:14" ht="63" x14ac:dyDescent="0.25">
      <c r="A70" s="25">
        <v>66</v>
      </c>
      <c r="B70" s="26" t="s">
        <v>182</v>
      </c>
      <c r="C70" s="27">
        <v>3</v>
      </c>
      <c r="D70" s="28">
        <v>13851.52</v>
      </c>
      <c r="E70" s="29">
        <f t="shared" si="0"/>
        <v>41554.559999999998</v>
      </c>
      <c r="F70" s="27">
        <v>1</v>
      </c>
      <c r="G70" s="30">
        <f t="shared" si="1"/>
        <v>13851.52</v>
      </c>
      <c r="H70" s="36">
        <f t="shared" si="2"/>
        <v>55406.080000000002</v>
      </c>
      <c r="I70" s="31" t="s">
        <v>115</v>
      </c>
      <c r="J70" s="32" t="s">
        <v>183</v>
      </c>
      <c r="K70" s="33" t="s">
        <v>184</v>
      </c>
      <c r="M70" s="34">
        <f>'[1]26-27-28 (ноябрь)'!DP74</f>
        <v>14</v>
      </c>
      <c r="N70" s="35" t="str">
        <f>'[1]26-27-28 (ноябрь)'!DQ74</f>
        <v>Поставка спортивного инвентаря для учебного процесса</v>
      </c>
    </row>
    <row r="71" spans="1:14" ht="63" x14ac:dyDescent="0.25">
      <c r="A71" s="25">
        <v>67</v>
      </c>
      <c r="B71" s="26" t="s">
        <v>185</v>
      </c>
      <c r="C71" s="27">
        <v>12</v>
      </c>
      <c r="D71" s="28">
        <v>3426.27</v>
      </c>
      <c r="E71" s="29">
        <f t="shared" si="0"/>
        <v>41115.24</v>
      </c>
      <c r="F71" s="27">
        <v>3</v>
      </c>
      <c r="G71" s="30">
        <f t="shared" si="1"/>
        <v>10278.81</v>
      </c>
      <c r="H71" s="36">
        <f t="shared" si="2"/>
        <v>51394.049999999996</v>
      </c>
      <c r="I71" s="31" t="s">
        <v>115</v>
      </c>
      <c r="J71" s="32" t="s">
        <v>186</v>
      </c>
      <c r="K71" s="33" t="s">
        <v>187</v>
      </c>
      <c r="M71" s="34">
        <f>'[1]26-27-28 (ноябрь)'!DP75</f>
        <v>14</v>
      </c>
      <c r="N71" s="35" t="str">
        <f>'[1]26-27-28 (ноябрь)'!DQ75</f>
        <v>Поставка спортивного инвентаря для учебного процесса</v>
      </c>
    </row>
    <row r="72" spans="1:14" ht="63" x14ac:dyDescent="0.25">
      <c r="A72" s="25">
        <v>68</v>
      </c>
      <c r="B72" s="26" t="s">
        <v>188</v>
      </c>
      <c r="C72" s="27">
        <v>1</v>
      </c>
      <c r="D72" s="28">
        <v>840356.67</v>
      </c>
      <c r="E72" s="29">
        <f t="shared" si="0"/>
        <v>840356.67</v>
      </c>
      <c r="F72" s="27">
        <v>0</v>
      </c>
      <c r="G72" s="30">
        <f t="shared" si="1"/>
        <v>0</v>
      </c>
      <c r="H72" s="36">
        <f t="shared" si="2"/>
        <v>840356.67</v>
      </c>
      <c r="I72" s="31" t="s">
        <v>189</v>
      </c>
      <c r="J72" s="32" t="s">
        <v>16</v>
      </c>
      <c r="K72" s="33" t="s">
        <v>190</v>
      </c>
      <c r="M72" s="34">
        <f>'[1]26-27-28 (ноябрь)'!DP76</f>
        <v>9</v>
      </c>
      <c r="N72" s="35" t="str">
        <f>'[1]26-27-28 (ноябрь)'!DQ76</f>
        <v xml:space="preserve">Поставка оборудования для обеспечения учебного процесса по специальностям 26.02.04 Монтаж и техническое обслуживание судовых машин и механизмов 26.02.02 Судостроение 15.02.08 Технология машиностроения </v>
      </c>
    </row>
    <row r="73" spans="1:14" ht="63" x14ac:dyDescent="0.25">
      <c r="A73" s="25">
        <v>69</v>
      </c>
      <c r="B73" s="26" t="s">
        <v>191</v>
      </c>
      <c r="C73" s="27">
        <v>1</v>
      </c>
      <c r="D73" s="28">
        <v>478070</v>
      </c>
      <c r="E73" s="29">
        <f t="shared" ref="E73:E91" si="3">C73*D73</f>
        <v>478070</v>
      </c>
      <c r="F73" s="27">
        <v>0</v>
      </c>
      <c r="G73" s="30">
        <f t="shared" ref="G73:G91" si="4">D73*F73</f>
        <v>0</v>
      </c>
      <c r="H73" s="36">
        <f t="shared" ref="H73:H91" si="5">E73+G73</f>
        <v>478070</v>
      </c>
      <c r="I73" s="31" t="s">
        <v>189</v>
      </c>
      <c r="J73" s="32" t="s">
        <v>16</v>
      </c>
      <c r="K73" s="33" t="s">
        <v>192</v>
      </c>
      <c r="M73" s="34">
        <f>'[1]26-27-28 (ноябрь)'!DP77</f>
        <v>9</v>
      </c>
      <c r="N73" s="35" t="str">
        <f>'[1]26-27-28 (ноябрь)'!DQ77</f>
        <v xml:space="preserve">Поставка оборудования для обеспечения учебного процесса по специальностям 26.02.04 Монтаж и техническое обслуживание судовых машин и механизмов 26.02.02 Судостроение 15.02.08 Технология машиностроения </v>
      </c>
    </row>
    <row r="74" spans="1:14" ht="63" x14ac:dyDescent="0.25">
      <c r="A74" s="25">
        <v>70</v>
      </c>
      <c r="B74" s="26" t="s">
        <v>193</v>
      </c>
      <c r="C74" s="27">
        <v>1</v>
      </c>
      <c r="D74" s="28">
        <v>91933.33</v>
      </c>
      <c r="E74" s="29">
        <f t="shared" si="3"/>
        <v>91933.33</v>
      </c>
      <c r="F74" s="27">
        <v>0</v>
      </c>
      <c r="G74" s="30">
        <f t="shared" si="4"/>
        <v>0</v>
      </c>
      <c r="H74" s="36">
        <f t="shared" si="5"/>
        <v>91933.33</v>
      </c>
      <c r="I74" s="31" t="s">
        <v>194</v>
      </c>
      <c r="J74" s="32" t="s">
        <v>16</v>
      </c>
      <c r="K74" s="33" t="s">
        <v>195</v>
      </c>
      <c r="M74" s="34">
        <f>'[1]26-27-28 (ноябрь)'!DP78</f>
        <v>9</v>
      </c>
      <c r="N74" s="35" t="str">
        <f>'[1]26-27-28 (ноябрь)'!DQ78</f>
        <v xml:space="preserve">Поставка оборудования для обеспечения учебного процесса по специальностям 26.02.04 Монтаж и техническое обслуживание судовых машин и механизмов 26.02.02 Судостроение 15.02.08 Технология машиностроения </v>
      </c>
    </row>
    <row r="75" spans="1:14" ht="63" x14ac:dyDescent="0.25">
      <c r="A75" s="25">
        <v>71</v>
      </c>
      <c r="B75" s="26" t="s">
        <v>196</v>
      </c>
      <c r="C75" s="27">
        <v>1</v>
      </c>
      <c r="D75" s="28">
        <v>557333.32999999996</v>
      </c>
      <c r="E75" s="29">
        <f t="shared" si="3"/>
        <v>557333.32999999996</v>
      </c>
      <c r="F75" s="27">
        <v>0</v>
      </c>
      <c r="G75" s="30">
        <f t="shared" si="4"/>
        <v>0</v>
      </c>
      <c r="H75" s="36">
        <f t="shared" si="5"/>
        <v>557333.32999999996</v>
      </c>
      <c r="I75" s="31" t="s">
        <v>194</v>
      </c>
      <c r="J75" s="32" t="s">
        <v>16</v>
      </c>
      <c r="K75" s="33" t="s">
        <v>195</v>
      </c>
      <c r="M75" s="34">
        <f>'[1]26-27-28 (ноябрь)'!DP79</f>
        <v>9</v>
      </c>
      <c r="N75" s="35" t="str">
        <f>'[1]26-27-28 (ноябрь)'!DQ79</f>
        <v xml:space="preserve">Поставка оборудования для обеспечения учебного процесса по специальностям 26.02.04 Монтаж и техническое обслуживание судовых машин и механизмов 26.02.02 Судостроение 15.02.08 Технология машиностроения </v>
      </c>
    </row>
    <row r="76" spans="1:14" ht="63" x14ac:dyDescent="0.25">
      <c r="A76" s="25">
        <v>72</v>
      </c>
      <c r="B76" s="26" t="s">
        <v>197</v>
      </c>
      <c r="C76" s="27">
        <v>15</v>
      </c>
      <c r="D76" s="28">
        <v>27703.33</v>
      </c>
      <c r="E76" s="29">
        <f t="shared" si="3"/>
        <v>415549.95</v>
      </c>
      <c r="F76" s="27">
        <v>5</v>
      </c>
      <c r="G76" s="30">
        <f t="shared" si="4"/>
        <v>138516.65000000002</v>
      </c>
      <c r="H76" s="36">
        <f t="shared" si="5"/>
        <v>554066.60000000009</v>
      </c>
      <c r="I76" s="31" t="s">
        <v>198</v>
      </c>
      <c r="J76" s="32" t="s">
        <v>16</v>
      </c>
      <c r="K76" s="33" t="s">
        <v>35</v>
      </c>
      <c r="M76" s="34">
        <f>'[1]26-27-28 (ноябрь)'!DP80</f>
        <v>8</v>
      </c>
      <c r="N76" s="35" t="str">
        <f>'[1]26-27-28 (ноябрь)'!DQ80</f>
        <v>Поставка оборудования для обеспечения учебного процеса по специальности: 43.02.17 Технологии индустрии красоты</v>
      </c>
    </row>
    <row r="77" spans="1:14" ht="47.25" x14ac:dyDescent="0.25">
      <c r="A77" s="25">
        <v>73</v>
      </c>
      <c r="B77" s="26" t="s">
        <v>199</v>
      </c>
      <c r="C77" s="27">
        <v>5</v>
      </c>
      <c r="D77" s="28">
        <v>5863.33</v>
      </c>
      <c r="E77" s="29">
        <f t="shared" si="3"/>
        <v>29316.65</v>
      </c>
      <c r="F77" s="27">
        <v>1</v>
      </c>
      <c r="G77" s="30">
        <f t="shared" si="4"/>
        <v>5863.33</v>
      </c>
      <c r="H77" s="36">
        <f t="shared" si="5"/>
        <v>35179.980000000003</v>
      </c>
      <c r="I77" s="31" t="s">
        <v>198</v>
      </c>
      <c r="J77" s="32" t="s">
        <v>16</v>
      </c>
      <c r="K77" s="33" t="s">
        <v>200</v>
      </c>
      <c r="M77" s="34">
        <f>'[1]26-27-28 (ноябрь)'!DP81</f>
        <v>22</v>
      </c>
      <c r="N77" s="35" t="str">
        <f>'[1]26-27-28 (ноябрь)'!DQ81</f>
        <v>Поставка оборудования для участия в чемпионате по профессиональному мастерству «Профессионалы» компетенция Промышленный дизайн»</v>
      </c>
    </row>
    <row r="78" spans="1:14" ht="31.5" x14ac:dyDescent="0.25">
      <c r="A78" s="25">
        <v>74</v>
      </c>
      <c r="B78" s="26" t="s">
        <v>201</v>
      </c>
      <c r="C78" s="27">
        <v>1</v>
      </c>
      <c r="D78" s="28">
        <v>37096.68</v>
      </c>
      <c r="E78" s="29">
        <f t="shared" si="3"/>
        <v>37096.68</v>
      </c>
      <c r="F78" s="27">
        <v>1</v>
      </c>
      <c r="G78" s="30">
        <f t="shared" si="4"/>
        <v>37096.68</v>
      </c>
      <c r="H78" s="36">
        <f t="shared" si="5"/>
        <v>74193.36</v>
      </c>
      <c r="I78" s="31" t="s">
        <v>202</v>
      </c>
      <c r="J78" s="32" t="s">
        <v>16</v>
      </c>
      <c r="K78" s="33" t="s">
        <v>203</v>
      </c>
      <c r="M78" s="34">
        <f>'[1]26-27-28 (ноябрь)'!DP82</f>
        <v>6</v>
      </c>
      <c r="N78" s="35" t="str">
        <f>'[1]26-27-28 (ноябрь)'!DQ82</f>
        <v>Поставка оборудования для информационно-издательского отдела</v>
      </c>
    </row>
    <row r="79" spans="1:14" ht="31.5" x14ac:dyDescent="0.25">
      <c r="A79" s="25">
        <v>75</v>
      </c>
      <c r="B79" s="26" t="s">
        <v>204</v>
      </c>
      <c r="C79" s="27">
        <v>1</v>
      </c>
      <c r="D79" s="28">
        <v>30010.67</v>
      </c>
      <c r="E79" s="29">
        <f t="shared" si="3"/>
        <v>30010.67</v>
      </c>
      <c r="F79" s="27">
        <v>1</v>
      </c>
      <c r="G79" s="30">
        <f t="shared" si="4"/>
        <v>30010.67</v>
      </c>
      <c r="H79" s="36">
        <f t="shared" si="5"/>
        <v>60021.34</v>
      </c>
      <c r="I79" s="31" t="s">
        <v>202</v>
      </c>
      <c r="J79" s="32" t="s">
        <v>16</v>
      </c>
      <c r="K79" s="33" t="s">
        <v>203</v>
      </c>
      <c r="M79" s="34">
        <f>'[1]26-27-28 (ноябрь)'!DP83</f>
        <v>6</v>
      </c>
      <c r="N79" s="35" t="str">
        <f>'[1]26-27-28 (ноябрь)'!DQ83</f>
        <v>Поставка оборудования для информационно-издательского отдела</v>
      </c>
    </row>
    <row r="80" spans="1:14" ht="31.5" x14ac:dyDescent="0.25">
      <c r="A80" s="25">
        <v>76</v>
      </c>
      <c r="B80" s="26" t="s">
        <v>205</v>
      </c>
      <c r="C80" s="27">
        <v>1</v>
      </c>
      <c r="D80" s="28">
        <v>68939.78</v>
      </c>
      <c r="E80" s="29">
        <f t="shared" si="3"/>
        <v>68939.78</v>
      </c>
      <c r="F80" s="27">
        <v>0</v>
      </c>
      <c r="G80" s="30">
        <f t="shared" si="4"/>
        <v>0</v>
      </c>
      <c r="H80" s="36">
        <f t="shared" si="5"/>
        <v>68939.78</v>
      </c>
      <c r="I80" s="31" t="s">
        <v>202</v>
      </c>
      <c r="J80" s="32" t="s">
        <v>16</v>
      </c>
      <c r="K80" s="33" t="s">
        <v>203</v>
      </c>
      <c r="M80" s="34">
        <f>'[1]26-27-28 (ноябрь)'!DP84</f>
        <v>6</v>
      </c>
      <c r="N80" s="35" t="str">
        <f>'[1]26-27-28 (ноябрь)'!DQ84</f>
        <v>Поставка оборудования для информационно-издательского отдела</v>
      </c>
    </row>
    <row r="81" spans="1:14" ht="141.75" x14ac:dyDescent="0.25">
      <c r="A81" s="25">
        <v>77</v>
      </c>
      <c r="B81" s="26" t="s">
        <v>206</v>
      </c>
      <c r="C81" s="27">
        <v>9</v>
      </c>
      <c r="D81" s="28">
        <v>5305.33</v>
      </c>
      <c r="E81" s="29">
        <f t="shared" si="3"/>
        <v>47747.97</v>
      </c>
      <c r="F81" s="27">
        <v>1</v>
      </c>
      <c r="G81" s="30">
        <f t="shared" si="4"/>
        <v>5305.33</v>
      </c>
      <c r="H81" s="36">
        <f t="shared" si="5"/>
        <v>53053.3</v>
      </c>
      <c r="I81" s="31" t="s">
        <v>207</v>
      </c>
      <c r="J81" s="32" t="s">
        <v>16</v>
      </c>
      <c r="K81" s="33" t="s">
        <v>208</v>
      </c>
      <c r="M81" s="34">
        <f>'[1]26-27-28 (ноябрь)'!DP85</f>
        <v>11</v>
      </c>
      <c r="N81" s="35" t="str">
        <f>'[1]26-27-28 (ноябрь)'!DQ85</f>
        <v>Поставка оборудования для отделения информационных технологий</v>
      </c>
    </row>
    <row r="82" spans="1:14" ht="141.75" x14ac:dyDescent="0.25">
      <c r="A82" s="25">
        <v>78</v>
      </c>
      <c r="B82" s="26" t="s">
        <v>209</v>
      </c>
      <c r="C82" s="27">
        <v>9</v>
      </c>
      <c r="D82" s="28">
        <v>4801.33</v>
      </c>
      <c r="E82" s="29">
        <f t="shared" si="3"/>
        <v>43211.97</v>
      </c>
      <c r="F82" s="27">
        <v>1</v>
      </c>
      <c r="G82" s="30">
        <f t="shared" si="4"/>
        <v>4801.33</v>
      </c>
      <c r="H82" s="36">
        <f t="shared" si="5"/>
        <v>48013.3</v>
      </c>
      <c r="I82" s="31" t="s">
        <v>207</v>
      </c>
      <c r="J82" s="32" t="s">
        <v>16</v>
      </c>
      <c r="K82" s="33" t="s">
        <v>210</v>
      </c>
      <c r="M82" s="34">
        <f>'[1]26-27-28 (ноябрь)'!DP86</f>
        <v>11</v>
      </c>
      <c r="N82" s="35" t="str">
        <f>'[1]26-27-28 (ноябрь)'!DQ86</f>
        <v>Поставка оборудования для отделения информационных технологий</v>
      </c>
    </row>
    <row r="83" spans="1:14" ht="141.75" x14ac:dyDescent="0.25">
      <c r="A83" s="25">
        <v>79</v>
      </c>
      <c r="B83" s="26" t="s">
        <v>211</v>
      </c>
      <c r="C83" s="27">
        <v>1</v>
      </c>
      <c r="D83" s="28">
        <v>62113.33</v>
      </c>
      <c r="E83" s="29">
        <f t="shared" si="3"/>
        <v>62113.33</v>
      </c>
      <c r="F83" s="27">
        <v>0</v>
      </c>
      <c r="G83" s="30">
        <f t="shared" si="4"/>
        <v>0</v>
      </c>
      <c r="H83" s="36">
        <f t="shared" si="5"/>
        <v>62113.33</v>
      </c>
      <c r="I83" s="31" t="s">
        <v>207</v>
      </c>
      <c r="J83" s="32" t="s">
        <v>16</v>
      </c>
      <c r="K83" s="33" t="s">
        <v>208</v>
      </c>
      <c r="M83" s="34">
        <f>'[1]26-27-28 (ноябрь)'!DP87</f>
        <v>11</v>
      </c>
      <c r="N83" s="35" t="str">
        <f>'[1]26-27-28 (ноябрь)'!DQ87</f>
        <v>Поставка оборудования для отделения информационных технологий</v>
      </c>
    </row>
    <row r="84" spans="1:14" ht="141.75" x14ac:dyDescent="0.25">
      <c r="A84" s="25">
        <v>80</v>
      </c>
      <c r="B84" s="26" t="s">
        <v>212</v>
      </c>
      <c r="C84" s="27">
        <v>9</v>
      </c>
      <c r="D84" s="28">
        <v>13231.67</v>
      </c>
      <c r="E84" s="29">
        <f t="shared" si="3"/>
        <v>119085.03</v>
      </c>
      <c r="F84" s="27">
        <v>1</v>
      </c>
      <c r="G84" s="30">
        <f t="shared" si="4"/>
        <v>13231.67</v>
      </c>
      <c r="H84" s="36">
        <f t="shared" si="5"/>
        <v>132316.70000000001</v>
      </c>
      <c r="I84" s="31" t="s">
        <v>207</v>
      </c>
      <c r="J84" s="32" t="s">
        <v>16</v>
      </c>
      <c r="K84" s="33" t="s">
        <v>208</v>
      </c>
      <c r="M84" s="34">
        <f>'[1]26-27-28 (ноябрь)'!DP88</f>
        <v>11</v>
      </c>
      <c r="N84" s="35" t="str">
        <f>'[1]26-27-28 (ноябрь)'!DQ88</f>
        <v>Поставка оборудования для отделения информационных технологий</v>
      </c>
    </row>
    <row r="85" spans="1:14" ht="141.75" x14ac:dyDescent="0.25">
      <c r="A85" s="25">
        <v>81</v>
      </c>
      <c r="B85" s="26" t="s">
        <v>213</v>
      </c>
      <c r="C85" s="27">
        <v>1</v>
      </c>
      <c r="D85" s="28">
        <v>42298.67</v>
      </c>
      <c r="E85" s="29">
        <f t="shared" si="3"/>
        <v>42298.67</v>
      </c>
      <c r="F85" s="27">
        <v>0</v>
      </c>
      <c r="G85" s="30">
        <f t="shared" si="4"/>
        <v>0</v>
      </c>
      <c r="H85" s="36">
        <f t="shared" si="5"/>
        <v>42298.67</v>
      </c>
      <c r="I85" s="31" t="s">
        <v>207</v>
      </c>
      <c r="J85" s="32" t="s">
        <v>16</v>
      </c>
      <c r="K85" s="33" t="s">
        <v>208</v>
      </c>
      <c r="M85" s="34">
        <f>'[1]26-27-28 (ноябрь)'!DP89</f>
        <v>11</v>
      </c>
      <c r="N85" s="35" t="str">
        <f>'[1]26-27-28 (ноябрь)'!DQ89</f>
        <v>Поставка оборудования для отделения информационных технологий</v>
      </c>
    </row>
    <row r="86" spans="1:14" ht="63" x14ac:dyDescent="0.25">
      <c r="A86" s="25">
        <v>82</v>
      </c>
      <c r="B86" s="26" t="s">
        <v>214</v>
      </c>
      <c r="C86" s="27">
        <v>5</v>
      </c>
      <c r="D86" s="28">
        <v>171000</v>
      </c>
      <c r="E86" s="29">
        <f t="shared" si="3"/>
        <v>855000</v>
      </c>
      <c r="F86" s="27">
        <v>0</v>
      </c>
      <c r="G86" s="30">
        <f t="shared" si="4"/>
        <v>0</v>
      </c>
      <c r="H86" s="36">
        <f t="shared" si="5"/>
        <v>855000</v>
      </c>
      <c r="I86" s="31" t="s">
        <v>215</v>
      </c>
      <c r="J86" s="32" t="s">
        <v>16</v>
      </c>
      <c r="K86" s="33" t="s">
        <v>216</v>
      </c>
      <c r="M86" s="34">
        <f>'[1]26-27-28 (ноябрь)'!DP90</f>
        <v>21</v>
      </c>
      <c r="N86" s="35" t="str">
        <f>'[1]26-27-28 (ноябрь)'!DQ90</f>
        <v>Поставка роботехнического конструктора для отделения информационных технологий</v>
      </c>
    </row>
    <row r="87" spans="1:14" ht="63" x14ac:dyDescent="0.25">
      <c r="A87" s="25">
        <v>83</v>
      </c>
      <c r="B87" s="26" t="s">
        <v>217</v>
      </c>
      <c r="C87" s="27">
        <v>5</v>
      </c>
      <c r="D87" s="28">
        <v>29000</v>
      </c>
      <c r="E87" s="29">
        <f t="shared" si="3"/>
        <v>145000</v>
      </c>
      <c r="F87" s="27">
        <v>0</v>
      </c>
      <c r="G87" s="30">
        <f t="shared" si="4"/>
        <v>0</v>
      </c>
      <c r="H87" s="36">
        <f t="shared" si="5"/>
        <v>145000</v>
      </c>
      <c r="I87" s="31" t="s">
        <v>215</v>
      </c>
      <c r="J87" s="32" t="s">
        <v>16</v>
      </c>
      <c r="K87" s="33" t="s">
        <v>216</v>
      </c>
      <c r="M87" s="34">
        <f>'[1]26-27-28 (ноябрь)'!DP91</f>
        <v>21</v>
      </c>
      <c r="N87" s="35" t="str">
        <f>'[1]26-27-28 (ноябрь)'!DQ91</f>
        <v>Поставка роботехнического конструктора для отделения информационных технологий</v>
      </c>
    </row>
    <row r="88" spans="1:14" ht="94.5" x14ac:dyDescent="0.25">
      <c r="A88" s="25">
        <v>84</v>
      </c>
      <c r="B88" s="26" t="s">
        <v>218</v>
      </c>
      <c r="C88" s="27">
        <v>1</v>
      </c>
      <c r="D88" s="28">
        <v>122345.51</v>
      </c>
      <c r="E88" s="29">
        <f t="shared" si="3"/>
        <v>122345.51</v>
      </c>
      <c r="F88" s="27">
        <v>0</v>
      </c>
      <c r="G88" s="30">
        <f t="shared" si="4"/>
        <v>0</v>
      </c>
      <c r="H88" s="36">
        <f t="shared" si="5"/>
        <v>122345.51</v>
      </c>
      <c r="I88" s="31" t="s">
        <v>219</v>
      </c>
      <c r="J88" s="32" t="s">
        <v>16</v>
      </c>
      <c r="K88" s="33" t="s">
        <v>216</v>
      </c>
      <c r="M88" s="34">
        <f>'[1]26-27-28 (ноябрь)'!DP92</f>
        <v>11</v>
      </c>
      <c r="N88" s="35" t="str">
        <f>'[1]26-27-28 (ноябрь)'!DQ92</f>
        <v>Поставка оборудования для отделения информационных технологий</v>
      </c>
    </row>
    <row r="89" spans="1:14" ht="47.25" x14ac:dyDescent="0.25">
      <c r="A89" s="25">
        <v>85</v>
      </c>
      <c r="B89" s="26" t="s">
        <v>220</v>
      </c>
      <c r="C89" s="27">
        <v>10</v>
      </c>
      <c r="D89" s="28">
        <v>20800</v>
      </c>
      <c r="E89" s="29">
        <f t="shared" si="3"/>
        <v>208000</v>
      </c>
      <c r="F89" s="27">
        <v>2</v>
      </c>
      <c r="G89" s="30">
        <f t="shared" si="4"/>
        <v>41600</v>
      </c>
      <c r="H89" s="36">
        <f t="shared" si="5"/>
        <v>249600</v>
      </c>
      <c r="I89" s="31" t="s">
        <v>221</v>
      </c>
      <c r="J89" s="32" t="s">
        <v>16</v>
      </c>
      <c r="K89" s="33" t="s">
        <v>203</v>
      </c>
      <c r="M89" s="34">
        <f>'[1]26-27-28 (ноябрь)'!DP93</f>
        <v>16</v>
      </c>
      <c r="N89" s="35" t="str">
        <f>'[1]26-27-28 (ноябрь)'!DQ93</f>
        <v>Поставка оснащения для лиц с ограниченными возможностями здоровья</v>
      </c>
    </row>
    <row r="90" spans="1:14" ht="47.25" x14ac:dyDescent="0.25">
      <c r="A90" s="25">
        <v>86</v>
      </c>
      <c r="B90" s="26" t="s">
        <v>222</v>
      </c>
      <c r="C90" s="27">
        <v>1</v>
      </c>
      <c r="D90" s="28">
        <v>301666.67</v>
      </c>
      <c r="E90" s="29">
        <f t="shared" si="3"/>
        <v>301666.67</v>
      </c>
      <c r="F90" s="27">
        <v>1</v>
      </c>
      <c r="G90" s="30">
        <f t="shared" si="4"/>
        <v>301666.67</v>
      </c>
      <c r="H90" s="36">
        <f t="shared" si="5"/>
        <v>603333.34</v>
      </c>
      <c r="I90" s="31" t="s">
        <v>221</v>
      </c>
      <c r="J90" s="32" t="s">
        <v>16</v>
      </c>
      <c r="K90" s="33" t="s">
        <v>203</v>
      </c>
      <c r="M90" s="34">
        <f>'[1]26-27-28 (ноябрь)'!DP94</f>
        <v>16</v>
      </c>
      <c r="N90" s="35" t="str">
        <f>'[1]26-27-28 (ноябрь)'!DQ94</f>
        <v>Поставка оснащения для лиц с ограниченными возможностями здоровья</v>
      </c>
    </row>
    <row r="91" spans="1:14" ht="47.25" x14ac:dyDescent="0.25">
      <c r="A91" s="25">
        <v>87</v>
      </c>
      <c r="B91" s="26" t="s">
        <v>223</v>
      </c>
      <c r="C91" s="27">
        <v>1</v>
      </c>
      <c r="D91" s="28">
        <v>14766.67</v>
      </c>
      <c r="E91" s="29">
        <f t="shared" si="3"/>
        <v>14766.67</v>
      </c>
      <c r="F91" s="27">
        <v>1</v>
      </c>
      <c r="G91" s="30">
        <f t="shared" si="4"/>
        <v>14766.67</v>
      </c>
      <c r="H91" s="36">
        <f t="shared" si="5"/>
        <v>29533.34</v>
      </c>
      <c r="I91" s="31" t="s">
        <v>221</v>
      </c>
      <c r="J91" s="32" t="s">
        <v>16</v>
      </c>
      <c r="K91" s="33" t="s">
        <v>203</v>
      </c>
      <c r="M91" s="34">
        <f>'[1]26-27-28 (ноябрь)'!DP95</f>
        <v>16</v>
      </c>
      <c r="N91" s="35" t="str">
        <f>'[1]26-27-28 (ноябрь)'!DQ95</f>
        <v>Поставка оснащения для лиц с ограниченными возможностями здоровья</v>
      </c>
    </row>
    <row r="92" spans="1:14" ht="15.75" x14ac:dyDescent="0.25">
      <c r="A92" s="25"/>
      <c r="B92" s="26" t="str">
        <f>'[1]26-27-28 (ноябрь)'!DC203</f>
        <v/>
      </c>
      <c r="C92" s="27" t="str">
        <f>'[1]26-27-28 (ноябрь)'!DG203</f>
        <v/>
      </c>
      <c r="D92" s="28" t="str">
        <f>'[1]26-27-28 (ноябрь)'!DH203</f>
        <v/>
      </c>
      <c r="E92" s="29" t="str">
        <f>'[1]26-27-28 (ноябрь)'!DI203</f>
        <v/>
      </c>
      <c r="F92" s="27" t="str">
        <f>'[1]26-27-28 (ноябрь)'!DJ203</f>
        <v/>
      </c>
      <c r="G92" s="30" t="str">
        <f>'[1]26-27-28 (ноябрь)'!DK203</f>
        <v/>
      </c>
      <c r="H92" s="36" t="str">
        <f>'[1]26-27-28 (ноябрь)'!DL203</f>
        <v/>
      </c>
      <c r="I92" s="31" t="str">
        <f>'[1]26-27-28 (ноябрь)'!DM203</f>
        <v/>
      </c>
      <c r="J92" s="32" t="str">
        <f>'[1]26-27-28 (ноябрь)'!DN203</f>
        <v/>
      </c>
      <c r="K92" s="33" t="str">
        <f>'[1]26-27-28 (ноябрь)'!DO203</f>
        <v/>
      </c>
      <c r="M92" s="34" t="str">
        <f>'[1]26-27-28 (ноябрь)'!DP203</f>
        <v/>
      </c>
      <c r="N92" s="35" t="str">
        <f>'[1]26-27-28 (ноябрь)'!DQ203</f>
        <v/>
      </c>
    </row>
    <row r="93" spans="1:14" ht="18.75" x14ac:dyDescent="0.25">
      <c r="A93" s="37" t="s">
        <v>13</v>
      </c>
      <c r="B93" s="38"/>
      <c r="C93" s="38"/>
      <c r="D93" s="39"/>
      <c r="E93" s="40">
        <f>SUM(E5:E92)</f>
        <v>22384726.079999994</v>
      </c>
      <c r="F93" s="41"/>
      <c r="G93" s="40">
        <f>SUM(G5:G92)</f>
        <v>4788518.29</v>
      </c>
      <c r="H93" s="40">
        <f>SUM(H5:H92)</f>
        <v>27173244.370000008</v>
      </c>
      <c r="I93" s="41"/>
      <c r="J93" s="41"/>
      <c r="K93" s="41"/>
      <c r="M93" s="2"/>
      <c r="N93" s="3"/>
    </row>
    <row r="94" spans="1:14" ht="18.75" x14ac:dyDescent="0.25">
      <c r="M94" s="2"/>
      <c r="N94" s="3"/>
    </row>
  </sheetData>
  <autoFilter ref="A4:N93"/>
  <mergeCells count="10">
    <mergeCell ref="A93:D93"/>
    <mergeCell ref="A1:K1"/>
    <mergeCell ref="A2:A3"/>
    <mergeCell ref="B2:B3"/>
    <mergeCell ref="C2:E2"/>
    <mergeCell ref="F2:G2"/>
    <mergeCell ref="H2:H3"/>
    <mergeCell ref="I2:I3"/>
    <mergeCell ref="J2:J3"/>
    <mergeCell ref="K2:K3"/>
  </mergeCells>
  <dataValidations count="1">
    <dataValidation type="decimal" allowBlank="1" showInputMessage="1" showErrorMessage="1" sqref="C5:D92 F5:F92">
      <formula1>0</formula1>
      <formula2>10000000000</formula2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L89"/>
  <sheetViews>
    <sheetView zoomScale="70" zoomScaleNormal="70" workbookViewId="0">
      <pane ySplit="2" topLeftCell="A46" activePane="bottomLeft" state="frozen"/>
      <selection activeCell="G173" sqref="G173"/>
      <selection pane="bottomLeft" activeCell="B81" sqref="B81"/>
    </sheetView>
  </sheetViews>
  <sheetFormatPr defaultRowHeight="15" x14ac:dyDescent="0.25"/>
  <cols>
    <col min="2" max="2" width="57.5703125" customWidth="1"/>
    <col min="5" max="9" width="14.5703125" customWidth="1"/>
    <col min="10" max="10" width="9.140625" customWidth="1"/>
    <col min="11" max="11" width="19.28515625" customWidth="1"/>
  </cols>
  <sheetData>
    <row r="1" spans="1:12" ht="58.5" customHeight="1" x14ac:dyDescent="0.25">
      <c r="A1" s="42" t="s">
        <v>224</v>
      </c>
      <c r="B1" s="43" t="s">
        <v>225</v>
      </c>
      <c r="C1" s="43" t="s">
        <v>226</v>
      </c>
      <c r="D1" s="44" t="s">
        <v>9</v>
      </c>
      <c r="E1" s="45" t="s">
        <v>227</v>
      </c>
      <c r="F1" s="46"/>
      <c r="G1" s="46"/>
      <c r="H1" s="45" t="s">
        <v>228</v>
      </c>
      <c r="I1" s="46"/>
      <c r="J1" s="47"/>
      <c r="K1" s="48" t="s">
        <v>16</v>
      </c>
    </row>
    <row r="2" spans="1:12" ht="63.75" x14ac:dyDescent="0.25">
      <c r="A2" s="42"/>
      <c r="B2" s="50"/>
      <c r="C2" s="50"/>
      <c r="D2" s="51"/>
      <c r="E2" s="52" t="s">
        <v>229</v>
      </c>
      <c r="F2" s="52" t="s">
        <v>230</v>
      </c>
      <c r="G2" s="52" t="s">
        <v>231</v>
      </c>
      <c r="H2" s="53" t="s">
        <v>232</v>
      </c>
      <c r="I2" s="53" t="s">
        <v>233</v>
      </c>
      <c r="J2" s="53" t="s">
        <v>234</v>
      </c>
      <c r="K2" s="54"/>
    </row>
    <row r="3" spans="1:12" x14ac:dyDescent="0.25">
      <c r="A3" s="55">
        <v>1</v>
      </c>
      <c r="B3" s="56">
        <v>2</v>
      </c>
      <c r="C3" s="56">
        <v>3</v>
      </c>
      <c r="D3" s="56">
        <v>4</v>
      </c>
      <c r="E3" s="56">
        <v>5</v>
      </c>
      <c r="F3" s="56">
        <v>6</v>
      </c>
      <c r="G3" s="56">
        <v>7</v>
      </c>
      <c r="H3" s="56">
        <v>8</v>
      </c>
      <c r="I3" s="56">
        <v>9</v>
      </c>
      <c r="J3" s="56">
        <v>10</v>
      </c>
      <c r="K3" s="56">
        <v>11</v>
      </c>
    </row>
    <row r="4" spans="1:12" ht="25.5" x14ac:dyDescent="0.25">
      <c r="A4" s="57">
        <v>1</v>
      </c>
      <c r="B4" s="58" t="s">
        <v>236</v>
      </c>
      <c r="C4" s="59" t="s">
        <v>237</v>
      </c>
      <c r="D4" s="59">
        <v>6</v>
      </c>
      <c r="E4" s="60">
        <v>890</v>
      </c>
      <c r="F4" s="60">
        <v>908</v>
      </c>
      <c r="G4" s="60">
        <f>'[1]НМЦК 26_расч'!U4</f>
        <v>934.5</v>
      </c>
      <c r="H4" s="67">
        <f>(G4+E4+F4)/3</f>
        <v>910.83333333333337</v>
      </c>
      <c r="I4" s="68">
        <f>STDEVA(E4:G4)</f>
        <v>22.384890737578626</v>
      </c>
      <c r="J4" s="69">
        <f>I4/H4*100</f>
        <v>2.4576275283709377</v>
      </c>
      <c r="K4" s="60">
        <f>H4*D4</f>
        <v>5465</v>
      </c>
      <c r="L4" s="61"/>
    </row>
    <row r="5" spans="1:12" x14ac:dyDescent="0.25">
      <c r="A5" s="57">
        <v>2</v>
      </c>
      <c r="B5" s="58" t="s">
        <v>238</v>
      </c>
      <c r="C5" s="59" t="s">
        <v>237</v>
      </c>
      <c r="D5" s="59">
        <v>3</v>
      </c>
      <c r="E5" s="60">
        <v>922</v>
      </c>
      <c r="F5" s="60">
        <v>940</v>
      </c>
      <c r="G5" s="60">
        <f>'[1]НМЦК 26_расч'!U5</f>
        <v>968.1</v>
      </c>
      <c r="H5" s="67">
        <f t="shared" ref="H5:H68" si="0">(G5+E5+F5)/3</f>
        <v>943.36666666666667</v>
      </c>
      <c r="I5" s="68">
        <f t="shared" ref="I5:I68" si="1">STDEVA(E5:G5)</f>
        <v>23.233668098975116</v>
      </c>
      <c r="J5" s="69">
        <f t="shared" ref="J5:J68" si="2">I5/H5*100</f>
        <v>2.4628459876656423</v>
      </c>
      <c r="K5" s="60">
        <f t="shared" ref="K5:K68" si="3">H5*D5</f>
        <v>2830.1</v>
      </c>
      <c r="L5" s="61"/>
    </row>
    <row r="6" spans="1:12" x14ac:dyDescent="0.25">
      <c r="A6" s="57">
        <v>3</v>
      </c>
      <c r="B6" s="58" t="s">
        <v>239</v>
      </c>
      <c r="C6" s="59" t="s">
        <v>237</v>
      </c>
      <c r="D6" s="59">
        <v>15</v>
      </c>
      <c r="E6" s="60">
        <v>386</v>
      </c>
      <c r="F6" s="60">
        <v>394</v>
      </c>
      <c r="G6" s="60">
        <f>'[1]НМЦК 26_расч'!U6</f>
        <v>405.3</v>
      </c>
      <c r="H6" s="67">
        <f t="shared" si="0"/>
        <v>395.09999999999997</v>
      </c>
      <c r="I6" s="68">
        <f t="shared" si="1"/>
        <v>9.6969067232803745</v>
      </c>
      <c r="J6" s="69">
        <f t="shared" si="2"/>
        <v>2.4542917548165972</v>
      </c>
      <c r="K6" s="60">
        <f t="shared" si="3"/>
        <v>5926.4999999999991</v>
      </c>
      <c r="L6" s="61"/>
    </row>
    <row r="7" spans="1:12" x14ac:dyDescent="0.25">
      <c r="A7" s="57">
        <v>4</v>
      </c>
      <c r="B7" s="58" t="s">
        <v>240</v>
      </c>
      <c r="C7" s="59" t="s">
        <v>237</v>
      </c>
      <c r="D7" s="59">
        <v>6</v>
      </c>
      <c r="E7" s="60">
        <v>377</v>
      </c>
      <c r="F7" s="60">
        <v>385</v>
      </c>
      <c r="G7" s="60">
        <f>'[1]НМЦК 26_расч'!U7</f>
        <v>395.9</v>
      </c>
      <c r="H7" s="67">
        <f t="shared" si="0"/>
        <v>385.9666666666667</v>
      </c>
      <c r="I7" s="68">
        <f t="shared" si="1"/>
        <v>9.4870086609707016</v>
      </c>
      <c r="J7" s="69">
        <f t="shared" si="2"/>
        <v>2.4579865258582005</v>
      </c>
      <c r="K7" s="60">
        <f t="shared" si="3"/>
        <v>2315.8000000000002</v>
      </c>
      <c r="L7" s="61"/>
    </row>
    <row r="8" spans="1:12" x14ac:dyDescent="0.25">
      <c r="A8" s="57">
        <v>5</v>
      </c>
      <c r="B8" s="58" t="s">
        <v>241</v>
      </c>
      <c r="C8" s="59" t="s">
        <v>237</v>
      </c>
      <c r="D8" s="59">
        <v>15</v>
      </c>
      <c r="E8" s="60">
        <v>383</v>
      </c>
      <c r="F8" s="60">
        <v>391</v>
      </c>
      <c r="G8" s="60">
        <f>'[1]НМЦК 26_расч'!U8</f>
        <v>402.2</v>
      </c>
      <c r="H8" s="67">
        <f t="shared" si="0"/>
        <v>392.06666666666666</v>
      </c>
      <c r="I8" s="68">
        <f t="shared" si="1"/>
        <v>9.6443420373467266</v>
      </c>
      <c r="J8" s="69">
        <f t="shared" si="2"/>
        <v>2.4598729903111871</v>
      </c>
      <c r="K8" s="60">
        <f t="shared" si="3"/>
        <v>5881</v>
      </c>
      <c r="L8" s="61"/>
    </row>
    <row r="9" spans="1:12" x14ac:dyDescent="0.25">
      <c r="A9" s="57">
        <v>6</v>
      </c>
      <c r="B9" s="58" t="s">
        <v>242</v>
      </c>
      <c r="C9" s="59" t="s">
        <v>237</v>
      </c>
      <c r="D9" s="59">
        <v>20</v>
      </c>
      <c r="E9" s="60">
        <v>504</v>
      </c>
      <c r="F9" s="60">
        <v>514</v>
      </c>
      <c r="G9" s="60">
        <f>'[1]НМЦК 26_расч'!U9</f>
        <v>529.20000000000005</v>
      </c>
      <c r="H9" s="67">
        <f t="shared" si="0"/>
        <v>515.73333333333335</v>
      </c>
      <c r="I9" s="68">
        <f t="shared" si="1"/>
        <v>12.689102936509498</v>
      </c>
      <c r="J9" s="69">
        <f t="shared" si="2"/>
        <v>2.460400000615854</v>
      </c>
      <c r="K9" s="60">
        <f t="shared" si="3"/>
        <v>10314.666666666668</v>
      </c>
      <c r="L9" s="61"/>
    </row>
    <row r="10" spans="1:12" x14ac:dyDescent="0.25">
      <c r="A10" s="57">
        <v>7</v>
      </c>
      <c r="B10" s="58" t="s">
        <v>243</v>
      </c>
      <c r="C10" s="59" t="s">
        <v>237</v>
      </c>
      <c r="D10" s="59">
        <v>20</v>
      </c>
      <c r="E10" s="60">
        <v>504</v>
      </c>
      <c r="F10" s="60">
        <v>514</v>
      </c>
      <c r="G10" s="60">
        <f>'[1]НМЦК 26_расч'!U10</f>
        <v>529.20000000000005</v>
      </c>
      <c r="H10" s="67">
        <f t="shared" si="0"/>
        <v>515.73333333333335</v>
      </c>
      <c r="I10" s="68">
        <f t="shared" si="1"/>
        <v>12.689102936509498</v>
      </c>
      <c r="J10" s="69">
        <f t="shared" si="2"/>
        <v>2.460400000615854</v>
      </c>
      <c r="K10" s="60">
        <f t="shared" si="3"/>
        <v>10314.666666666668</v>
      </c>
      <c r="L10" s="61"/>
    </row>
    <row r="11" spans="1:12" x14ac:dyDescent="0.25">
      <c r="A11" s="57">
        <v>8</v>
      </c>
      <c r="B11" s="58" t="s">
        <v>244</v>
      </c>
      <c r="C11" s="59" t="s">
        <v>237</v>
      </c>
      <c r="D11" s="59">
        <v>6</v>
      </c>
      <c r="E11" s="60">
        <v>562</v>
      </c>
      <c r="F11" s="60">
        <v>573</v>
      </c>
      <c r="G11" s="60">
        <f>'[1]НМЦК 26_расч'!U11</f>
        <v>590.1</v>
      </c>
      <c r="H11" s="67">
        <f t="shared" si="0"/>
        <v>575.0333333333333</v>
      </c>
      <c r="I11" s="68">
        <f t="shared" si="1"/>
        <v>14.159919962109026</v>
      </c>
      <c r="J11" s="69">
        <f t="shared" si="2"/>
        <v>2.4624520251769222</v>
      </c>
      <c r="K11" s="60">
        <f t="shared" si="3"/>
        <v>3450.2</v>
      </c>
      <c r="L11" s="61"/>
    </row>
    <row r="12" spans="1:12" ht="25.5" x14ac:dyDescent="0.25">
      <c r="A12" s="57">
        <v>9</v>
      </c>
      <c r="B12" s="58" t="s">
        <v>245</v>
      </c>
      <c r="C12" s="59" t="s">
        <v>237</v>
      </c>
      <c r="D12" s="59">
        <v>6</v>
      </c>
      <c r="E12" s="60">
        <v>600</v>
      </c>
      <c r="F12" s="60">
        <v>612</v>
      </c>
      <c r="G12" s="60">
        <f>'[1]НМЦК 26_расч'!U12</f>
        <v>630</v>
      </c>
      <c r="H12" s="67">
        <f t="shared" si="0"/>
        <v>614</v>
      </c>
      <c r="I12" s="68">
        <f t="shared" si="1"/>
        <v>15.0996688705415</v>
      </c>
      <c r="J12" s="69">
        <f t="shared" si="2"/>
        <v>2.4592294577429152</v>
      </c>
      <c r="K12" s="60">
        <f t="shared" si="3"/>
        <v>3684</v>
      </c>
      <c r="L12" s="61"/>
    </row>
    <row r="13" spans="1:12" x14ac:dyDescent="0.25">
      <c r="A13" s="57">
        <v>10</v>
      </c>
      <c r="B13" s="58" t="s">
        <v>246</v>
      </c>
      <c r="C13" s="59" t="s">
        <v>237</v>
      </c>
      <c r="D13" s="59">
        <v>15</v>
      </c>
      <c r="E13" s="60">
        <v>386</v>
      </c>
      <c r="F13" s="60">
        <v>394</v>
      </c>
      <c r="G13" s="60">
        <f>'[1]НМЦК 26_расч'!U13</f>
        <v>405.3</v>
      </c>
      <c r="H13" s="67">
        <f t="shared" si="0"/>
        <v>395.09999999999997</v>
      </c>
      <c r="I13" s="68">
        <f t="shared" si="1"/>
        <v>9.6969067232803745</v>
      </c>
      <c r="J13" s="69">
        <f t="shared" si="2"/>
        <v>2.4542917548165972</v>
      </c>
      <c r="K13" s="60">
        <f t="shared" si="3"/>
        <v>5926.4999999999991</v>
      </c>
      <c r="L13" s="61"/>
    </row>
    <row r="14" spans="1:12" x14ac:dyDescent="0.25">
      <c r="A14" s="57">
        <v>11</v>
      </c>
      <c r="B14" s="58" t="s">
        <v>247</v>
      </c>
      <c r="C14" s="59" t="s">
        <v>237</v>
      </c>
      <c r="D14" s="59">
        <v>15</v>
      </c>
      <c r="E14" s="60">
        <v>353</v>
      </c>
      <c r="F14" s="60">
        <v>360</v>
      </c>
      <c r="G14" s="60">
        <f>'[1]НМЦК 26_расч'!U14</f>
        <v>370.7</v>
      </c>
      <c r="H14" s="67">
        <f t="shared" si="0"/>
        <v>361.23333333333335</v>
      </c>
      <c r="I14" s="68">
        <f t="shared" si="1"/>
        <v>8.9142208483598395</v>
      </c>
      <c r="J14" s="69">
        <f t="shared" si="2"/>
        <v>2.4677182379883287</v>
      </c>
      <c r="K14" s="60">
        <f t="shared" si="3"/>
        <v>5418.5</v>
      </c>
      <c r="L14" s="61"/>
    </row>
    <row r="15" spans="1:12" x14ac:dyDescent="0.25">
      <c r="A15" s="57">
        <v>12</v>
      </c>
      <c r="B15" s="58" t="s">
        <v>248</v>
      </c>
      <c r="C15" s="59" t="s">
        <v>237</v>
      </c>
      <c r="D15" s="59">
        <v>10</v>
      </c>
      <c r="E15" s="60">
        <v>457</v>
      </c>
      <c r="F15" s="60">
        <v>466</v>
      </c>
      <c r="G15" s="60">
        <f>'[1]НМЦК 26_расч'!U15</f>
        <v>479.9</v>
      </c>
      <c r="H15" s="67">
        <f t="shared" si="0"/>
        <v>467.63333333333338</v>
      </c>
      <c r="I15" s="68">
        <f t="shared" si="1"/>
        <v>11.537041792995858</v>
      </c>
      <c r="J15" s="69">
        <f t="shared" si="2"/>
        <v>2.4671127934270136</v>
      </c>
      <c r="K15" s="60">
        <f t="shared" si="3"/>
        <v>4676.3333333333339</v>
      </c>
      <c r="L15" s="61"/>
    </row>
    <row r="16" spans="1:12" x14ac:dyDescent="0.25">
      <c r="A16" s="57">
        <v>13</v>
      </c>
      <c r="B16" s="58" t="s">
        <v>249</v>
      </c>
      <c r="C16" s="59" t="s">
        <v>237</v>
      </c>
      <c r="D16" s="59">
        <v>1</v>
      </c>
      <c r="E16" s="60">
        <v>538</v>
      </c>
      <c r="F16" s="60">
        <v>549</v>
      </c>
      <c r="G16" s="60">
        <f>'[1]НМЦК 26_расч'!U16</f>
        <v>564.97</v>
      </c>
      <c r="H16" s="67">
        <f t="shared" si="0"/>
        <v>550.65666666666664</v>
      </c>
      <c r="I16" s="68">
        <f t="shared" si="1"/>
        <v>13.561107378578408</v>
      </c>
      <c r="J16" s="69">
        <f t="shared" si="2"/>
        <v>2.4627155538983891</v>
      </c>
      <c r="K16" s="60">
        <f t="shared" si="3"/>
        <v>550.65666666666664</v>
      </c>
      <c r="L16" s="61"/>
    </row>
    <row r="17" spans="1:12" ht="38.25" x14ac:dyDescent="0.25">
      <c r="A17" s="57">
        <v>14</v>
      </c>
      <c r="B17" s="58" t="s">
        <v>250</v>
      </c>
      <c r="C17" s="59" t="s">
        <v>237</v>
      </c>
      <c r="D17" s="59">
        <v>15</v>
      </c>
      <c r="E17" s="60">
        <v>480</v>
      </c>
      <c r="F17" s="60">
        <v>490</v>
      </c>
      <c r="G17" s="60">
        <f>'[1]НМЦК 26_расч'!U17</f>
        <v>504</v>
      </c>
      <c r="H17" s="67">
        <f t="shared" si="0"/>
        <v>491.33333333333331</v>
      </c>
      <c r="I17" s="68">
        <f t="shared" si="1"/>
        <v>12.055427546683415</v>
      </c>
      <c r="J17" s="69">
        <f t="shared" si="2"/>
        <v>2.4536148331106</v>
      </c>
      <c r="K17" s="60">
        <f t="shared" si="3"/>
        <v>7370</v>
      </c>
      <c r="L17" s="61"/>
    </row>
    <row r="18" spans="1:12" x14ac:dyDescent="0.25">
      <c r="A18" s="57">
        <v>15</v>
      </c>
      <c r="B18" s="58" t="s">
        <v>251</v>
      </c>
      <c r="C18" s="59" t="s">
        <v>237</v>
      </c>
      <c r="D18" s="59">
        <v>1</v>
      </c>
      <c r="E18" s="60">
        <v>2550</v>
      </c>
      <c r="F18" s="60">
        <v>2601</v>
      </c>
      <c r="G18" s="60">
        <f>'[1]НМЦК 26_расч'!U18</f>
        <v>2677</v>
      </c>
      <c r="H18" s="67">
        <f t="shared" si="0"/>
        <v>2609.3333333333335</v>
      </c>
      <c r="I18" s="68">
        <f t="shared" si="1"/>
        <v>63.908789171234758</v>
      </c>
      <c r="J18" s="69">
        <f t="shared" si="2"/>
        <v>2.4492382155557517</v>
      </c>
      <c r="K18" s="60">
        <f t="shared" si="3"/>
        <v>2609.3333333333335</v>
      </c>
      <c r="L18" s="61"/>
    </row>
    <row r="19" spans="1:12" x14ac:dyDescent="0.25">
      <c r="A19" s="57">
        <v>16</v>
      </c>
      <c r="B19" s="58" t="s">
        <v>252</v>
      </c>
      <c r="C19" s="59" t="s">
        <v>237</v>
      </c>
      <c r="D19" s="59">
        <v>15</v>
      </c>
      <c r="E19" s="60">
        <v>431</v>
      </c>
      <c r="F19" s="60">
        <v>440</v>
      </c>
      <c r="G19" s="60">
        <f>'[1]НМЦК 26_расч'!U19</f>
        <v>452.5</v>
      </c>
      <c r="H19" s="67">
        <f t="shared" si="0"/>
        <v>441.16666666666669</v>
      </c>
      <c r="I19" s="68">
        <f t="shared" si="1"/>
        <v>10.797376224497011</v>
      </c>
      <c r="J19" s="69">
        <f t="shared" si="2"/>
        <v>2.4474596655452237</v>
      </c>
      <c r="K19" s="60">
        <f t="shared" si="3"/>
        <v>6617.5</v>
      </c>
      <c r="L19" s="61"/>
    </row>
    <row r="20" spans="1:12" x14ac:dyDescent="0.25">
      <c r="A20" s="57">
        <v>17</v>
      </c>
      <c r="B20" s="58" t="s">
        <v>253</v>
      </c>
      <c r="C20" s="59" t="s">
        <v>237</v>
      </c>
      <c r="D20" s="59">
        <v>15</v>
      </c>
      <c r="E20" s="60">
        <v>340</v>
      </c>
      <c r="F20" s="60">
        <v>347</v>
      </c>
      <c r="G20" s="60">
        <f>'[1]НМЦК 26_расч'!U20</f>
        <v>357</v>
      </c>
      <c r="H20" s="67">
        <f t="shared" si="0"/>
        <v>348</v>
      </c>
      <c r="I20" s="68">
        <f t="shared" si="1"/>
        <v>8.5440037453175304</v>
      </c>
      <c r="J20" s="69">
        <f t="shared" si="2"/>
        <v>2.4551734900337729</v>
      </c>
      <c r="K20" s="60">
        <f t="shared" si="3"/>
        <v>5220</v>
      </c>
      <c r="L20" s="61"/>
    </row>
    <row r="21" spans="1:12" x14ac:dyDescent="0.25">
      <c r="A21" s="57">
        <v>18</v>
      </c>
      <c r="B21" s="58" t="s">
        <v>254</v>
      </c>
      <c r="C21" s="59" t="s">
        <v>237</v>
      </c>
      <c r="D21" s="59">
        <v>20</v>
      </c>
      <c r="E21" s="60">
        <v>504</v>
      </c>
      <c r="F21" s="60">
        <v>514</v>
      </c>
      <c r="G21" s="60">
        <f>'[1]НМЦК 26_расч'!U21</f>
        <v>520.20000000000005</v>
      </c>
      <c r="H21" s="67">
        <f t="shared" si="0"/>
        <v>512.73333333333335</v>
      </c>
      <c r="I21" s="68">
        <f t="shared" si="1"/>
        <v>8.1739423372894962</v>
      </c>
      <c r="J21" s="69">
        <f t="shared" si="2"/>
        <v>1.5941897680320172</v>
      </c>
      <c r="K21" s="60">
        <f t="shared" si="3"/>
        <v>10254.666666666668</v>
      </c>
      <c r="L21" s="61"/>
    </row>
    <row r="22" spans="1:12" x14ac:dyDescent="0.25">
      <c r="A22" s="57">
        <v>19</v>
      </c>
      <c r="B22" s="58" t="s">
        <v>255</v>
      </c>
      <c r="C22" s="59" t="s">
        <v>237</v>
      </c>
      <c r="D22" s="59">
        <v>15</v>
      </c>
      <c r="E22" s="60">
        <v>431</v>
      </c>
      <c r="F22" s="60">
        <v>440</v>
      </c>
      <c r="G22" s="60">
        <f>'[1]НМЦК 26_расч'!U22</f>
        <v>452.6</v>
      </c>
      <c r="H22" s="67">
        <f t="shared" si="0"/>
        <v>441.2</v>
      </c>
      <c r="I22" s="68">
        <f t="shared" si="1"/>
        <v>10.849884792015086</v>
      </c>
      <c r="J22" s="69">
        <f t="shared" si="2"/>
        <v>2.4591760634667015</v>
      </c>
      <c r="K22" s="60">
        <f t="shared" si="3"/>
        <v>6618</v>
      </c>
      <c r="L22" s="61"/>
    </row>
    <row r="23" spans="1:12" x14ac:dyDescent="0.25">
      <c r="A23" s="57">
        <v>20</v>
      </c>
      <c r="B23" s="58" t="s">
        <v>256</v>
      </c>
      <c r="C23" s="59" t="s">
        <v>237</v>
      </c>
      <c r="D23" s="59">
        <v>25</v>
      </c>
      <c r="E23" s="60">
        <v>565</v>
      </c>
      <c r="F23" s="60">
        <v>576</v>
      </c>
      <c r="G23" s="60">
        <f>'[1]НМЦК 26_расч'!U23</f>
        <v>580.29999999999995</v>
      </c>
      <c r="H23" s="67">
        <f t="shared" si="0"/>
        <v>573.76666666666665</v>
      </c>
      <c r="I23" s="68">
        <f t="shared" si="1"/>
        <v>7.8907118394561229</v>
      </c>
      <c r="J23" s="69">
        <f t="shared" si="2"/>
        <v>1.3752475174791361</v>
      </c>
      <c r="K23" s="60">
        <f t="shared" si="3"/>
        <v>14344.166666666666</v>
      </c>
      <c r="L23" s="61"/>
    </row>
    <row r="24" spans="1:12" x14ac:dyDescent="0.25">
      <c r="A24" s="57">
        <v>21</v>
      </c>
      <c r="B24" s="58" t="s">
        <v>257</v>
      </c>
      <c r="C24" s="59" t="s">
        <v>237</v>
      </c>
      <c r="D24" s="59">
        <v>6</v>
      </c>
      <c r="E24" s="60">
        <v>682</v>
      </c>
      <c r="F24" s="60">
        <v>696</v>
      </c>
      <c r="G24" s="60">
        <f>'[1]НМЦК 26_расч'!U24</f>
        <v>716.1</v>
      </c>
      <c r="H24" s="67">
        <f t="shared" si="0"/>
        <v>698.0333333333333</v>
      </c>
      <c r="I24" s="68">
        <f t="shared" si="1"/>
        <v>17.140692323629573</v>
      </c>
      <c r="J24" s="69">
        <f t="shared" si="2"/>
        <v>2.4555693123961952</v>
      </c>
      <c r="K24" s="60">
        <f t="shared" si="3"/>
        <v>4188.2</v>
      </c>
      <c r="L24" s="61"/>
    </row>
    <row r="25" spans="1:12" x14ac:dyDescent="0.25">
      <c r="A25" s="57">
        <v>22</v>
      </c>
      <c r="B25" s="58" t="s">
        <v>258</v>
      </c>
      <c r="C25" s="59" t="s">
        <v>237</v>
      </c>
      <c r="D25" s="59">
        <v>15</v>
      </c>
      <c r="E25" s="60">
        <v>395</v>
      </c>
      <c r="F25" s="60">
        <v>403</v>
      </c>
      <c r="G25" s="60">
        <f>'[1]НМЦК 26_расч'!U25</f>
        <v>414.8</v>
      </c>
      <c r="H25" s="67">
        <f t="shared" si="0"/>
        <v>404.26666666666665</v>
      </c>
      <c r="I25" s="68">
        <f t="shared" si="1"/>
        <v>9.9605890053416744</v>
      </c>
      <c r="J25" s="69">
        <f t="shared" si="2"/>
        <v>2.463866013854306</v>
      </c>
      <c r="K25" s="60">
        <f t="shared" si="3"/>
        <v>6064</v>
      </c>
      <c r="L25" s="61"/>
    </row>
    <row r="26" spans="1:12" x14ac:dyDescent="0.25">
      <c r="A26" s="57">
        <v>23</v>
      </c>
      <c r="B26" s="58" t="s">
        <v>259</v>
      </c>
      <c r="C26" s="59" t="s">
        <v>237</v>
      </c>
      <c r="D26" s="59">
        <v>15</v>
      </c>
      <c r="E26" s="60">
        <v>710</v>
      </c>
      <c r="F26" s="60">
        <v>724</v>
      </c>
      <c r="G26" s="60">
        <f>'[1]НМЦК 26_расч'!U26</f>
        <v>745.5</v>
      </c>
      <c r="H26" s="67">
        <f t="shared" si="0"/>
        <v>726.5</v>
      </c>
      <c r="I26" s="68">
        <f t="shared" si="1"/>
        <v>17.881554742247666</v>
      </c>
      <c r="J26" s="69">
        <f t="shared" si="2"/>
        <v>2.4613289390568021</v>
      </c>
      <c r="K26" s="60">
        <f t="shared" si="3"/>
        <v>10897.5</v>
      </c>
      <c r="L26" s="61"/>
    </row>
    <row r="27" spans="1:12" x14ac:dyDescent="0.25">
      <c r="A27" s="57">
        <v>24</v>
      </c>
      <c r="B27" s="58" t="s">
        <v>260</v>
      </c>
      <c r="C27" s="59" t="s">
        <v>237</v>
      </c>
      <c r="D27" s="59">
        <v>15</v>
      </c>
      <c r="E27" s="60">
        <v>374</v>
      </c>
      <c r="F27" s="60">
        <v>381</v>
      </c>
      <c r="G27" s="60">
        <f>'[1]НМЦК 26_расч'!U27</f>
        <v>392.7</v>
      </c>
      <c r="H27" s="67">
        <f t="shared" si="0"/>
        <v>382.56666666666666</v>
      </c>
      <c r="I27" s="68">
        <f t="shared" si="1"/>
        <v>9.4479274623238521</v>
      </c>
      <c r="J27" s="69">
        <f t="shared" si="2"/>
        <v>2.4696159612243229</v>
      </c>
      <c r="K27" s="60">
        <f t="shared" si="3"/>
        <v>5738.5</v>
      </c>
      <c r="L27" s="61"/>
    </row>
    <row r="28" spans="1:12" x14ac:dyDescent="0.25">
      <c r="A28" s="57">
        <v>25</v>
      </c>
      <c r="B28" s="58" t="s">
        <v>261</v>
      </c>
      <c r="C28" s="59" t="s">
        <v>237</v>
      </c>
      <c r="D28" s="59">
        <v>15</v>
      </c>
      <c r="E28" s="60">
        <v>792</v>
      </c>
      <c r="F28" s="60">
        <v>808</v>
      </c>
      <c r="G28" s="60">
        <f>'[1]НМЦК 26_расч'!U28</f>
        <v>819.4</v>
      </c>
      <c r="H28" s="67">
        <f t="shared" si="0"/>
        <v>806.4666666666667</v>
      </c>
      <c r="I28" s="68">
        <f t="shared" si="1"/>
        <v>13.76420478390717</v>
      </c>
      <c r="J28" s="69">
        <f t="shared" si="2"/>
        <v>1.706729534253183</v>
      </c>
      <c r="K28" s="60">
        <f t="shared" si="3"/>
        <v>12097</v>
      </c>
      <c r="L28" s="61"/>
    </row>
    <row r="29" spans="1:12" x14ac:dyDescent="0.25">
      <c r="A29" s="57">
        <v>26</v>
      </c>
      <c r="B29" s="58" t="s">
        <v>262</v>
      </c>
      <c r="C29" s="59" t="s">
        <v>237</v>
      </c>
      <c r="D29" s="59">
        <v>15</v>
      </c>
      <c r="E29" s="60">
        <v>419</v>
      </c>
      <c r="F29" s="60">
        <v>427</v>
      </c>
      <c r="G29" s="60">
        <f>'[1]НМЦК 26_расч'!U29</f>
        <v>440</v>
      </c>
      <c r="H29" s="67">
        <f t="shared" si="0"/>
        <v>428.66666666666669</v>
      </c>
      <c r="I29" s="68">
        <f t="shared" si="1"/>
        <v>10.598742063723098</v>
      </c>
      <c r="J29" s="69">
        <f t="shared" si="2"/>
        <v>2.4724903725637084</v>
      </c>
      <c r="K29" s="60">
        <f t="shared" si="3"/>
        <v>6430</v>
      </c>
      <c r="L29" s="61"/>
    </row>
    <row r="30" spans="1:12" ht="25.5" x14ac:dyDescent="0.25">
      <c r="A30" s="57">
        <v>27</v>
      </c>
      <c r="B30" s="58" t="s">
        <v>263</v>
      </c>
      <c r="C30" s="59" t="s">
        <v>237</v>
      </c>
      <c r="D30" s="59">
        <v>15</v>
      </c>
      <c r="E30" s="60">
        <v>386</v>
      </c>
      <c r="F30" s="60">
        <v>394</v>
      </c>
      <c r="G30" s="60">
        <f>'[1]НМЦК 26_расч'!U30</f>
        <v>405.45</v>
      </c>
      <c r="H30" s="67">
        <f t="shared" si="0"/>
        <v>395.15000000000003</v>
      </c>
      <c r="I30" s="68">
        <f t="shared" si="1"/>
        <v>9.7758631332481265</v>
      </c>
      <c r="J30" s="69">
        <f t="shared" si="2"/>
        <v>2.4739625795895548</v>
      </c>
      <c r="K30" s="60">
        <f t="shared" si="3"/>
        <v>5927.2500000000009</v>
      </c>
      <c r="L30" s="61"/>
    </row>
    <row r="31" spans="1:12" x14ac:dyDescent="0.25">
      <c r="A31" s="57">
        <v>28</v>
      </c>
      <c r="B31" s="58" t="s">
        <v>264</v>
      </c>
      <c r="C31" s="59" t="s">
        <v>237</v>
      </c>
      <c r="D31" s="59">
        <v>15</v>
      </c>
      <c r="E31" s="60">
        <v>599</v>
      </c>
      <c r="F31" s="60">
        <v>611</v>
      </c>
      <c r="G31" s="60">
        <f>'[1]НМЦК 26_расч'!U31</f>
        <v>629</v>
      </c>
      <c r="H31" s="67">
        <f t="shared" si="0"/>
        <v>613</v>
      </c>
      <c r="I31" s="68">
        <f t="shared" si="1"/>
        <v>15.0996688705415</v>
      </c>
      <c r="J31" s="69">
        <f t="shared" si="2"/>
        <v>2.4632412513118269</v>
      </c>
      <c r="K31" s="60">
        <f t="shared" si="3"/>
        <v>9195</v>
      </c>
      <c r="L31" s="61"/>
    </row>
    <row r="32" spans="1:12" x14ac:dyDescent="0.25">
      <c r="A32" s="57">
        <v>29</v>
      </c>
      <c r="B32" s="58" t="s">
        <v>265</v>
      </c>
      <c r="C32" s="59" t="s">
        <v>237</v>
      </c>
      <c r="D32" s="59">
        <v>15</v>
      </c>
      <c r="E32" s="60">
        <v>420</v>
      </c>
      <c r="F32" s="60">
        <v>428</v>
      </c>
      <c r="G32" s="60">
        <f>'[1]НМЦК 26_расч'!U32</f>
        <v>441</v>
      </c>
      <c r="H32" s="67">
        <f t="shared" si="0"/>
        <v>429.66666666666669</v>
      </c>
      <c r="I32" s="68">
        <f t="shared" si="1"/>
        <v>10.598742063723098</v>
      </c>
      <c r="J32" s="69">
        <f t="shared" si="2"/>
        <v>2.4667359341481219</v>
      </c>
      <c r="K32" s="60">
        <f t="shared" si="3"/>
        <v>6445</v>
      </c>
      <c r="L32" s="61"/>
    </row>
    <row r="33" spans="1:12" x14ac:dyDescent="0.25">
      <c r="A33" s="57">
        <v>30</v>
      </c>
      <c r="B33" s="58" t="s">
        <v>266</v>
      </c>
      <c r="C33" s="59" t="s">
        <v>237</v>
      </c>
      <c r="D33" s="59">
        <v>3</v>
      </c>
      <c r="E33" s="60">
        <v>1292</v>
      </c>
      <c r="F33" s="60">
        <v>1318</v>
      </c>
      <c r="G33" s="60">
        <f>'[1]НМЦК 26_расч'!U33</f>
        <v>1356.6</v>
      </c>
      <c r="H33" s="67">
        <f t="shared" si="0"/>
        <v>1322.2</v>
      </c>
      <c r="I33" s="68">
        <f t="shared" si="1"/>
        <v>32.50415358073483</v>
      </c>
      <c r="J33" s="69">
        <f t="shared" si="2"/>
        <v>2.4583386462513106</v>
      </c>
      <c r="K33" s="60">
        <f t="shared" si="3"/>
        <v>3966.6000000000004</v>
      </c>
      <c r="L33" s="61"/>
    </row>
    <row r="34" spans="1:12" ht="25.5" x14ac:dyDescent="0.25">
      <c r="A34" s="57">
        <v>31</v>
      </c>
      <c r="B34" s="58" t="s">
        <v>267</v>
      </c>
      <c r="C34" s="59" t="s">
        <v>237</v>
      </c>
      <c r="D34" s="59">
        <v>6</v>
      </c>
      <c r="E34" s="60">
        <v>792</v>
      </c>
      <c r="F34" s="60">
        <v>808</v>
      </c>
      <c r="G34" s="60">
        <f>'[1]НМЦК 26_расч'!U34</f>
        <v>831.68</v>
      </c>
      <c r="H34" s="67">
        <f t="shared" si="0"/>
        <v>810.56</v>
      </c>
      <c r="I34" s="68">
        <f t="shared" si="1"/>
        <v>19.963486669417218</v>
      </c>
      <c r="J34" s="69">
        <f t="shared" si="2"/>
        <v>2.4629252207630801</v>
      </c>
      <c r="K34" s="60">
        <f t="shared" si="3"/>
        <v>4863.3599999999997</v>
      </c>
      <c r="L34" s="61"/>
    </row>
    <row r="35" spans="1:12" ht="25.5" x14ac:dyDescent="0.25">
      <c r="A35" s="57">
        <v>32</v>
      </c>
      <c r="B35" s="58" t="s">
        <v>268</v>
      </c>
      <c r="C35" s="59" t="s">
        <v>237</v>
      </c>
      <c r="D35" s="59">
        <v>60</v>
      </c>
      <c r="E35" s="60">
        <v>1999</v>
      </c>
      <c r="F35" s="60">
        <v>2043</v>
      </c>
      <c r="G35" s="60">
        <f>'[1]НМЦК 26_расч'!U35</f>
        <v>2057</v>
      </c>
      <c r="H35" s="67">
        <f t="shared" si="0"/>
        <v>2033</v>
      </c>
      <c r="I35" s="68">
        <f t="shared" si="1"/>
        <v>30.265491900843113</v>
      </c>
      <c r="J35" s="69">
        <f t="shared" si="2"/>
        <v>1.4887108657571626</v>
      </c>
      <c r="K35" s="60">
        <f t="shared" si="3"/>
        <v>121980</v>
      </c>
      <c r="L35" s="61"/>
    </row>
    <row r="36" spans="1:12" ht="25.5" x14ac:dyDescent="0.25">
      <c r="A36" s="57">
        <v>33</v>
      </c>
      <c r="B36" s="58" t="s">
        <v>269</v>
      </c>
      <c r="C36" s="59" t="s">
        <v>237</v>
      </c>
      <c r="D36" s="59">
        <v>60</v>
      </c>
      <c r="E36" s="60">
        <v>2016</v>
      </c>
      <c r="F36" s="60">
        <v>2060</v>
      </c>
      <c r="G36" s="60">
        <f>'[1]НМЦК 26_расч'!U36</f>
        <v>2074.5</v>
      </c>
      <c r="H36" s="67">
        <f t="shared" si="0"/>
        <v>2050.1666666666665</v>
      </c>
      <c r="I36" s="68">
        <f t="shared" si="1"/>
        <v>30.46446016809314</v>
      </c>
      <c r="J36" s="69">
        <f t="shared" si="2"/>
        <v>1.4859504187347277</v>
      </c>
      <c r="K36" s="60">
        <f t="shared" si="3"/>
        <v>123009.99999999999</v>
      </c>
      <c r="L36" s="61"/>
    </row>
    <row r="37" spans="1:12" ht="25.5" x14ac:dyDescent="0.25">
      <c r="A37" s="57">
        <v>34</v>
      </c>
      <c r="B37" s="58" t="s">
        <v>270</v>
      </c>
      <c r="C37" s="59" t="s">
        <v>237</v>
      </c>
      <c r="D37" s="59">
        <v>30</v>
      </c>
      <c r="E37" s="60">
        <v>2184</v>
      </c>
      <c r="F37" s="60">
        <v>2232</v>
      </c>
      <c r="G37" s="60">
        <f>'[1]НМЦК 26_расч'!U37</f>
        <v>2247.3000000000002</v>
      </c>
      <c r="H37" s="67">
        <f t="shared" si="0"/>
        <v>2221.1</v>
      </c>
      <c r="I37" s="68">
        <f t="shared" si="1"/>
        <v>33.027715633994497</v>
      </c>
      <c r="J37" s="69">
        <f t="shared" si="2"/>
        <v>1.4869981375892349</v>
      </c>
      <c r="K37" s="60">
        <f t="shared" si="3"/>
        <v>66633</v>
      </c>
      <c r="L37" s="61"/>
    </row>
    <row r="38" spans="1:12" ht="38.25" x14ac:dyDescent="0.25">
      <c r="A38" s="57">
        <v>35</v>
      </c>
      <c r="B38" s="58" t="s">
        <v>271</v>
      </c>
      <c r="C38" s="59" t="s">
        <v>237</v>
      </c>
      <c r="D38" s="59">
        <v>60</v>
      </c>
      <c r="E38" s="60">
        <v>2369</v>
      </c>
      <c r="F38" s="60">
        <v>2421</v>
      </c>
      <c r="G38" s="60">
        <f>'[1]НМЦК 26_расч'!U38</f>
        <v>2437.5</v>
      </c>
      <c r="H38" s="67">
        <f t="shared" si="0"/>
        <v>2409.1666666666665</v>
      </c>
      <c r="I38" s="68">
        <f t="shared" si="1"/>
        <v>35.750291374103981</v>
      </c>
      <c r="J38" s="69">
        <f t="shared" si="2"/>
        <v>1.4839276945321611</v>
      </c>
      <c r="K38" s="60">
        <f t="shared" si="3"/>
        <v>144550</v>
      </c>
      <c r="L38" s="61"/>
    </row>
    <row r="39" spans="1:12" x14ac:dyDescent="0.25">
      <c r="A39" s="57">
        <v>36</v>
      </c>
      <c r="B39" s="58" t="s">
        <v>272</v>
      </c>
      <c r="C39" s="59" t="s">
        <v>237</v>
      </c>
      <c r="D39" s="59">
        <v>10</v>
      </c>
      <c r="E39" s="60">
        <v>2363</v>
      </c>
      <c r="F39" s="60">
        <v>2415</v>
      </c>
      <c r="G39" s="60">
        <f>'[1]НМЦК 26_расч'!U39</f>
        <v>2431.6</v>
      </c>
      <c r="H39" s="67">
        <f t="shared" si="0"/>
        <v>2403.2000000000003</v>
      </c>
      <c r="I39" s="68">
        <f t="shared" si="1"/>
        <v>35.789942721384698</v>
      </c>
      <c r="J39" s="69">
        <f t="shared" si="2"/>
        <v>1.4892619308166068</v>
      </c>
      <c r="K39" s="60">
        <f t="shared" si="3"/>
        <v>24032.000000000004</v>
      </c>
      <c r="L39" s="61"/>
    </row>
    <row r="40" spans="1:12" ht="25.5" x14ac:dyDescent="0.25">
      <c r="A40" s="57">
        <v>37</v>
      </c>
      <c r="B40" s="58" t="s">
        <v>273</v>
      </c>
      <c r="C40" s="59" t="s">
        <v>237</v>
      </c>
      <c r="D40" s="59">
        <v>60</v>
      </c>
      <c r="E40" s="60">
        <v>2507</v>
      </c>
      <c r="F40" s="60">
        <v>2562</v>
      </c>
      <c r="G40" s="60">
        <f>'[1]НМЦК 26_расч'!U40</f>
        <v>2578.5</v>
      </c>
      <c r="H40" s="67">
        <f t="shared" si="0"/>
        <v>2549.1666666666665</v>
      </c>
      <c r="I40" s="68">
        <f t="shared" si="1"/>
        <v>37.437726070547257</v>
      </c>
      <c r="J40" s="69">
        <f t="shared" si="2"/>
        <v>1.4686260635716479</v>
      </c>
      <c r="K40" s="60">
        <f t="shared" si="3"/>
        <v>152950</v>
      </c>
      <c r="L40" s="61"/>
    </row>
    <row r="41" spans="1:12" x14ac:dyDescent="0.25">
      <c r="A41" s="57">
        <v>38</v>
      </c>
      <c r="B41" s="58" t="s">
        <v>274</v>
      </c>
      <c r="C41" s="59" t="s">
        <v>237</v>
      </c>
      <c r="D41" s="59">
        <v>100</v>
      </c>
      <c r="E41" s="60">
        <v>2037</v>
      </c>
      <c r="F41" s="60">
        <v>2080</v>
      </c>
      <c r="G41" s="60">
        <f>'[1]НМЦК 26_расч'!U41</f>
        <v>2096.1</v>
      </c>
      <c r="H41" s="67">
        <f t="shared" si="0"/>
        <v>2071.0333333333333</v>
      </c>
      <c r="I41" s="68">
        <f t="shared" si="1"/>
        <v>30.553286784457921</v>
      </c>
      <c r="J41" s="69">
        <f t="shared" si="2"/>
        <v>1.4752677464288964</v>
      </c>
      <c r="K41" s="60">
        <f t="shared" si="3"/>
        <v>207103.33333333334</v>
      </c>
      <c r="L41" s="61"/>
    </row>
    <row r="42" spans="1:12" ht="25.5" x14ac:dyDescent="0.25">
      <c r="A42" s="57">
        <v>39</v>
      </c>
      <c r="B42" s="58" t="s">
        <v>275</v>
      </c>
      <c r="C42" s="59" t="s">
        <v>237</v>
      </c>
      <c r="D42" s="59">
        <v>100</v>
      </c>
      <c r="E42" s="60">
        <v>1840</v>
      </c>
      <c r="F42" s="60">
        <v>1879</v>
      </c>
      <c r="G42" s="60">
        <f>'[1]НМЦК 26_расч'!U42</f>
        <v>1893.4</v>
      </c>
      <c r="H42" s="67">
        <f t="shared" si="0"/>
        <v>1870.8</v>
      </c>
      <c r="I42" s="68">
        <f t="shared" si="1"/>
        <v>27.62824641557987</v>
      </c>
      <c r="J42" s="69">
        <f t="shared" si="2"/>
        <v>1.4768145400673438</v>
      </c>
      <c r="K42" s="60">
        <f t="shared" si="3"/>
        <v>187080</v>
      </c>
      <c r="L42" s="61"/>
    </row>
    <row r="43" spans="1:12" ht="25.5" x14ac:dyDescent="0.25">
      <c r="A43" s="57">
        <v>40</v>
      </c>
      <c r="B43" s="58" t="s">
        <v>276</v>
      </c>
      <c r="C43" s="59" t="s">
        <v>237</v>
      </c>
      <c r="D43" s="59">
        <v>100</v>
      </c>
      <c r="E43" s="60">
        <v>1710</v>
      </c>
      <c r="F43" s="60">
        <v>1746</v>
      </c>
      <c r="G43" s="60">
        <f>'[1]НМЦК 26_расч'!U43</f>
        <v>1759.6</v>
      </c>
      <c r="H43" s="67">
        <f t="shared" si="0"/>
        <v>1738.5333333333335</v>
      </c>
      <c r="I43" s="68">
        <f t="shared" si="1"/>
        <v>25.629150070443838</v>
      </c>
      <c r="J43" s="69">
        <f t="shared" si="2"/>
        <v>1.4741822649614906</v>
      </c>
      <c r="K43" s="60">
        <f t="shared" si="3"/>
        <v>173853.33333333334</v>
      </c>
      <c r="L43" s="61"/>
    </row>
    <row r="44" spans="1:12" ht="25.5" x14ac:dyDescent="0.25">
      <c r="A44" s="57">
        <v>41</v>
      </c>
      <c r="B44" s="58" t="s">
        <v>277</v>
      </c>
      <c r="C44" s="59" t="s">
        <v>237</v>
      </c>
      <c r="D44" s="59">
        <v>100</v>
      </c>
      <c r="E44" s="60">
        <v>1612</v>
      </c>
      <c r="F44" s="60">
        <v>1646</v>
      </c>
      <c r="G44" s="60">
        <f>'[1]НМЦК 26_расч'!U44</f>
        <v>1658.7</v>
      </c>
      <c r="H44" s="67">
        <f t="shared" si="0"/>
        <v>1638.8999999999999</v>
      </c>
      <c r="I44" s="68">
        <f t="shared" si="1"/>
        <v>24.146014163832525</v>
      </c>
      <c r="J44" s="69">
        <f t="shared" si="2"/>
        <v>1.4733061299550021</v>
      </c>
      <c r="K44" s="60">
        <f t="shared" si="3"/>
        <v>163890</v>
      </c>
      <c r="L44" s="61"/>
    </row>
    <row r="45" spans="1:12" ht="25.5" x14ac:dyDescent="0.25">
      <c r="A45" s="57">
        <v>42</v>
      </c>
      <c r="B45" s="58" t="s">
        <v>278</v>
      </c>
      <c r="C45" s="59" t="s">
        <v>237</v>
      </c>
      <c r="D45" s="59">
        <v>100</v>
      </c>
      <c r="E45" s="60">
        <v>897</v>
      </c>
      <c r="F45" s="60">
        <v>916</v>
      </c>
      <c r="G45" s="60">
        <f>'[1]НМЦК 26_расч'!U45</f>
        <v>923</v>
      </c>
      <c r="H45" s="67">
        <f t="shared" si="0"/>
        <v>912</v>
      </c>
      <c r="I45" s="68">
        <f t="shared" si="1"/>
        <v>13.45362404707371</v>
      </c>
      <c r="J45" s="69">
        <f t="shared" si="2"/>
        <v>1.4751780753370296</v>
      </c>
      <c r="K45" s="60">
        <f t="shared" si="3"/>
        <v>91200</v>
      </c>
      <c r="L45" s="61"/>
    </row>
    <row r="46" spans="1:12" ht="25.5" x14ac:dyDescent="0.25">
      <c r="A46" s="57">
        <v>43</v>
      </c>
      <c r="B46" s="58" t="s">
        <v>279</v>
      </c>
      <c r="C46" s="59" t="s">
        <v>237</v>
      </c>
      <c r="D46" s="59">
        <v>100</v>
      </c>
      <c r="E46" s="60">
        <v>897</v>
      </c>
      <c r="F46" s="60">
        <v>916</v>
      </c>
      <c r="G46" s="60">
        <f>'[1]НМЦК 26_расч'!U46</f>
        <v>923</v>
      </c>
      <c r="H46" s="67">
        <f t="shared" si="0"/>
        <v>912</v>
      </c>
      <c r="I46" s="68">
        <f t="shared" si="1"/>
        <v>13.45362404707371</v>
      </c>
      <c r="J46" s="69">
        <f t="shared" si="2"/>
        <v>1.4751780753370296</v>
      </c>
      <c r="K46" s="60">
        <f t="shared" si="3"/>
        <v>91200</v>
      </c>
      <c r="L46" s="61"/>
    </row>
    <row r="47" spans="1:12" ht="25.5" x14ac:dyDescent="0.25">
      <c r="A47" s="57">
        <v>44</v>
      </c>
      <c r="B47" s="58" t="s">
        <v>280</v>
      </c>
      <c r="C47" s="59" t="s">
        <v>237</v>
      </c>
      <c r="D47" s="59">
        <v>100</v>
      </c>
      <c r="E47" s="60">
        <v>1093</v>
      </c>
      <c r="F47" s="60">
        <v>1116</v>
      </c>
      <c r="G47" s="60">
        <f>'[1]НМЦК 26_расч'!U47</f>
        <v>1125.5</v>
      </c>
      <c r="H47" s="67">
        <f t="shared" si="0"/>
        <v>1111.5</v>
      </c>
      <c r="I47" s="68">
        <f t="shared" si="1"/>
        <v>16.710774967068403</v>
      </c>
      <c r="J47" s="69">
        <f t="shared" si="2"/>
        <v>1.5034435417965275</v>
      </c>
      <c r="K47" s="60">
        <f t="shared" si="3"/>
        <v>111150</v>
      </c>
      <c r="L47" s="61"/>
    </row>
    <row r="48" spans="1:12" ht="25.5" x14ac:dyDescent="0.25">
      <c r="A48" s="57">
        <v>45</v>
      </c>
      <c r="B48" s="58" t="s">
        <v>281</v>
      </c>
      <c r="C48" s="59" t="s">
        <v>237</v>
      </c>
      <c r="D48" s="59">
        <v>100</v>
      </c>
      <c r="E48" s="60">
        <v>1093</v>
      </c>
      <c r="F48" s="60">
        <v>1116</v>
      </c>
      <c r="G48" s="60">
        <f>'[1]НМЦК 26_расч'!U48</f>
        <v>1124.7</v>
      </c>
      <c r="H48" s="67">
        <f t="shared" si="0"/>
        <v>1111.2333333333333</v>
      </c>
      <c r="I48" s="68">
        <f t="shared" si="1"/>
        <v>16.37874639077527</v>
      </c>
      <c r="J48" s="69">
        <f t="shared" si="2"/>
        <v>1.4739250434149986</v>
      </c>
      <c r="K48" s="60">
        <f t="shared" si="3"/>
        <v>111123.33333333333</v>
      </c>
      <c r="L48" s="61"/>
    </row>
    <row r="49" spans="1:12" x14ac:dyDescent="0.25">
      <c r="A49" s="57">
        <v>46</v>
      </c>
      <c r="B49" s="58" t="s">
        <v>22</v>
      </c>
      <c r="C49" s="59" t="s">
        <v>237</v>
      </c>
      <c r="D49" s="59">
        <v>5</v>
      </c>
      <c r="E49" s="60">
        <v>23000</v>
      </c>
      <c r="F49" s="60">
        <v>26000</v>
      </c>
      <c r="G49" s="60">
        <f>'[1]НМЦК 26_расч'!U49</f>
        <v>24000</v>
      </c>
      <c r="H49" s="67">
        <f t="shared" si="0"/>
        <v>24333.333333333332</v>
      </c>
      <c r="I49" s="68">
        <f t="shared" si="1"/>
        <v>1527.5252316519466</v>
      </c>
      <c r="J49" s="69">
        <f t="shared" si="2"/>
        <v>6.277500951994301</v>
      </c>
      <c r="K49" s="60">
        <f t="shared" si="3"/>
        <v>121666.66666666666</v>
      </c>
      <c r="L49" s="61"/>
    </row>
    <row r="50" spans="1:12" x14ac:dyDescent="0.25">
      <c r="A50" s="57">
        <v>47</v>
      </c>
      <c r="B50" s="58" t="s">
        <v>28</v>
      </c>
      <c r="C50" s="59" t="s">
        <v>237</v>
      </c>
      <c r="D50" s="59">
        <v>1</v>
      </c>
      <c r="E50" s="60">
        <v>22000</v>
      </c>
      <c r="F50" s="60">
        <v>24000</v>
      </c>
      <c r="G50" s="60">
        <f>'[1]НМЦК 26_расч'!U50</f>
        <v>23000</v>
      </c>
      <c r="H50" s="67">
        <f t="shared" si="0"/>
        <v>23000</v>
      </c>
      <c r="I50" s="68">
        <f t="shared" si="1"/>
        <v>1000</v>
      </c>
      <c r="J50" s="69">
        <f t="shared" si="2"/>
        <v>4.3478260869565215</v>
      </c>
      <c r="K50" s="60">
        <f t="shared" si="3"/>
        <v>23000</v>
      </c>
      <c r="L50" s="61"/>
    </row>
    <row r="51" spans="1:12" x14ac:dyDescent="0.25">
      <c r="A51" s="57">
        <v>48</v>
      </c>
      <c r="B51" s="58" t="s">
        <v>31</v>
      </c>
      <c r="C51" s="59" t="s">
        <v>237</v>
      </c>
      <c r="D51" s="59">
        <v>1</v>
      </c>
      <c r="E51" s="60">
        <v>45000</v>
      </c>
      <c r="F51" s="60">
        <v>49600</v>
      </c>
      <c r="G51" s="60">
        <f>'[1]НМЦК 26_расч'!U51</f>
        <v>48000</v>
      </c>
      <c r="H51" s="67">
        <f t="shared" si="0"/>
        <v>47533.333333333336</v>
      </c>
      <c r="I51" s="68">
        <f t="shared" si="1"/>
        <v>2335.2373184182661</v>
      </c>
      <c r="J51" s="69">
        <f t="shared" si="2"/>
        <v>4.9128414833483856</v>
      </c>
      <c r="K51" s="60">
        <f t="shared" si="3"/>
        <v>47533.333333333336</v>
      </c>
      <c r="L51" s="61"/>
    </row>
    <row r="52" spans="1:12" x14ac:dyDescent="0.25">
      <c r="A52" s="57">
        <v>49</v>
      </c>
      <c r="B52" s="58" t="s">
        <v>51</v>
      </c>
      <c r="C52" s="59" t="s">
        <v>237</v>
      </c>
      <c r="D52" s="59">
        <v>20</v>
      </c>
      <c r="E52" s="60">
        <v>1200</v>
      </c>
      <c r="F52" s="60">
        <v>1119</v>
      </c>
      <c r="G52" s="60">
        <f>'[1]НМЦК 26_расч'!U52</f>
        <v>1350</v>
      </c>
      <c r="H52" s="67">
        <f t="shared" si="0"/>
        <v>1223</v>
      </c>
      <c r="I52" s="68">
        <f t="shared" si="1"/>
        <v>117.20494870098275</v>
      </c>
      <c r="J52" s="69">
        <f t="shared" si="2"/>
        <v>9.5833972772676006</v>
      </c>
      <c r="K52" s="60">
        <f t="shared" si="3"/>
        <v>24460</v>
      </c>
      <c r="L52" s="61"/>
    </row>
    <row r="53" spans="1:12" x14ac:dyDescent="0.25">
      <c r="A53" s="57">
        <v>50</v>
      </c>
      <c r="B53" s="58" t="s">
        <v>56</v>
      </c>
      <c r="C53" s="59" t="s">
        <v>237</v>
      </c>
      <c r="D53" s="59">
        <v>1</v>
      </c>
      <c r="E53" s="60">
        <v>16000</v>
      </c>
      <c r="F53" s="60">
        <v>14190</v>
      </c>
      <c r="G53" s="60">
        <f>'[1]НМЦК 26_расч'!U53</f>
        <v>12390</v>
      </c>
      <c r="H53" s="67">
        <f t="shared" si="0"/>
        <v>14193.333333333334</v>
      </c>
      <c r="I53" s="68">
        <f t="shared" si="1"/>
        <v>1805.0023084011038</v>
      </c>
      <c r="J53" s="69">
        <f t="shared" si="2"/>
        <v>12.717254403953291</v>
      </c>
      <c r="K53" s="60">
        <f t="shared" si="3"/>
        <v>14193.333333333334</v>
      </c>
      <c r="L53" s="61"/>
    </row>
    <row r="54" spans="1:12" x14ac:dyDescent="0.25">
      <c r="A54" s="57">
        <v>51</v>
      </c>
      <c r="B54" s="58" t="s">
        <v>108</v>
      </c>
      <c r="C54" s="59" t="s">
        <v>237</v>
      </c>
      <c r="D54" s="59">
        <v>2</v>
      </c>
      <c r="E54" s="60">
        <v>2550000</v>
      </c>
      <c r="F54" s="60">
        <v>2677500</v>
      </c>
      <c r="G54" s="60">
        <f>'[1]НМЦК 26_расч'!U54</f>
        <v>2677600</v>
      </c>
      <c r="H54" s="67">
        <f t="shared" si="0"/>
        <v>2635033.3333333335</v>
      </c>
      <c r="I54" s="68">
        <f t="shared" si="1"/>
        <v>73641.043809368522</v>
      </c>
      <c r="J54" s="69">
        <f t="shared" si="2"/>
        <v>2.7946911668176941</v>
      </c>
      <c r="K54" s="60">
        <f t="shared" si="3"/>
        <v>5270066.666666667</v>
      </c>
      <c r="L54" s="61"/>
    </row>
    <row r="55" spans="1:12" x14ac:dyDescent="0.25">
      <c r="A55" s="57">
        <v>52</v>
      </c>
      <c r="B55" s="58" t="s">
        <v>111</v>
      </c>
      <c r="C55" s="59" t="s">
        <v>237</v>
      </c>
      <c r="D55" s="59">
        <v>3</v>
      </c>
      <c r="E55" s="60">
        <v>72090</v>
      </c>
      <c r="F55" s="60">
        <v>72075</v>
      </c>
      <c r="G55" s="60">
        <f>'[1]НМЦК 26_расч'!U55</f>
        <v>72080</v>
      </c>
      <c r="H55" s="67">
        <f t="shared" si="0"/>
        <v>72081.666666666672</v>
      </c>
      <c r="I55" s="68">
        <f t="shared" si="1"/>
        <v>7.6376261582597333</v>
      </c>
      <c r="J55" s="69">
        <f t="shared" si="2"/>
        <v>1.0595795729278918E-2</v>
      </c>
      <c r="K55" s="60">
        <f t="shared" si="3"/>
        <v>216245</v>
      </c>
      <c r="L55" s="61"/>
    </row>
    <row r="56" spans="1:12" x14ac:dyDescent="0.25">
      <c r="A56" s="57">
        <v>53</v>
      </c>
      <c r="B56" s="58" t="s">
        <v>112</v>
      </c>
      <c r="C56" s="59" t="s">
        <v>237</v>
      </c>
      <c r="D56" s="59">
        <v>1</v>
      </c>
      <c r="E56" s="60">
        <v>86700</v>
      </c>
      <c r="F56" s="60">
        <v>91035</v>
      </c>
      <c r="G56" s="60">
        <f>'[1]НМЦК 26_расч'!U56</f>
        <v>90500</v>
      </c>
      <c r="H56" s="67">
        <f t="shared" si="0"/>
        <v>89411.666666666672</v>
      </c>
      <c r="I56" s="68">
        <f t="shared" si="1"/>
        <v>2363.5584048915171</v>
      </c>
      <c r="J56" s="69">
        <f t="shared" si="2"/>
        <v>2.6434563776817162</v>
      </c>
      <c r="K56" s="60">
        <f t="shared" si="3"/>
        <v>89411.666666666672</v>
      </c>
      <c r="L56" s="61"/>
    </row>
    <row r="57" spans="1:12" x14ac:dyDescent="0.25">
      <c r="A57" s="57">
        <v>54</v>
      </c>
      <c r="B57" s="58" t="s">
        <v>127</v>
      </c>
      <c r="C57" s="59" t="s">
        <v>237</v>
      </c>
      <c r="D57" s="59">
        <v>1</v>
      </c>
      <c r="E57" s="60">
        <v>210978</v>
      </c>
      <c r="F57" s="60">
        <v>220990</v>
      </c>
      <c r="G57" s="60">
        <f>'[1]НМЦК 26_расч'!U57</f>
        <v>248803</v>
      </c>
      <c r="H57" s="67">
        <f t="shared" si="0"/>
        <v>226923.66666666666</v>
      </c>
      <c r="I57" s="68">
        <f t="shared" si="1"/>
        <v>19598.18757776681</v>
      </c>
      <c r="J57" s="69">
        <f t="shared" si="2"/>
        <v>8.6364669959943114</v>
      </c>
      <c r="K57" s="60">
        <f t="shared" si="3"/>
        <v>226923.66666666666</v>
      </c>
      <c r="L57" s="61"/>
    </row>
    <row r="58" spans="1:12" x14ac:dyDescent="0.25">
      <c r="A58" s="57">
        <v>55</v>
      </c>
      <c r="B58" s="58" t="s">
        <v>129</v>
      </c>
      <c r="C58" s="59" t="s">
        <v>237</v>
      </c>
      <c r="D58" s="59">
        <v>1</v>
      </c>
      <c r="E58" s="60">
        <v>203700</v>
      </c>
      <c r="F58" s="60">
        <v>265900</v>
      </c>
      <c r="G58" s="60">
        <f>'[1]НМЦК 26_расч'!U58</f>
        <v>205248</v>
      </c>
      <c r="H58" s="67">
        <f t="shared" si="0"/>
        <v>224949.33333333334</v>
      </c>
      <c r="I58" s="68">
        <f t="shared" si="1"/>
        <v>35472.762809419401</v>
      </c>
      <c r="J58" s="69">
        <f t="shared" si="2"/>
        <v>15.769223355223428</v>
      </c>
      <c r="K58" s="60">
        <f t="shared" si="3"/>
        <v>224949.33333333334</v>
      </c>
      <c r="L58" s="61"/>
    </row>
    <row r="59" spans="1:12" x14ac:dyDescent="0.25">
      <c r="A59" s="57">
        <v>56</v>
      </c>
      <c r="B59" s="58" t="s">
        <v>144</v>
      </c>
      <c r="C59" s="59" t="s">
        <v>237</v>
      </c>
      <c r="D59" s="59">
        <v>4</v>
      </c>
      <c r="E59" s="60">
        <v>62447</v>
      </c>
      <c r="F59" s="60">
        <v>53900</v>
      </c>
      <c r="G59" s="60">
        <f>'[1]НМЦК 26_расч'!U59</f>
        <v>61200</v>
      </c>
      <c r="H59" s="67">
        <f t="shared" si="0"/>
        <v>59182.333333333336</v>
      </c>
      <c r="I59" s="68">
        <f t="shared" si="1"/>
        <v>4616.9293186417026</v>
      </c>
      <c r="J59" s="69">
        <f t="shared" si="2"/>
        <v>7.8011951516641265</v>
      </c>
      <c r="K59" s="60">
        <f t="shared" si="3"/>
        <v>236729.33333333334</v>
      </c>
      <c r="L59" s="61"/>
    </row>
    <row r="60" spans="1:12" x14ac:dyDescent="0.25">
      <c r="A60" s="57">
        <v>57</v>
      </c>
      <c r="B60" s="58" t="s">
        <v>149</v>
      </c>
      <c r="C60" s="59" t="s">
        <v>237</v>
      </c>
      <c r="D60" s="59">
        <v>1</v>
      </c>
      <c r="E60" s="60">
        <v>24512</v>
      </c>
      <c r="F60" s="60">
        <v>21990</v>
      </c>
      <c r="G60" s="60">
        <f>'[1]НМЦК 26_расч'!U60</f>
        <v>19301</v>
      </c>
      <c r="H60" s="67">
        <f t="shared" si="0"/>
        <v>21934.333333333332</v>
      </c>
      <c r="I60" s="68">
        <f t="shared" si="1"/>
        <v>2605.9459574851767</v>
      </c>
      <c r="J60" s="69">
        <f t="shared" si="2"/>
        <v>11.880670900195327</v>
      </c>
      <c r="K60" s="60">
        <f t="shared" si="3"/>
        <v>21934.333333333332</v>
      </c>
      <c r="L60" s="61"/>
    </row>
    <row r="61" spans="1:12" x14ac:dyDescent="0.25">
      <c r="A61" s="57">
        <v>58</v>
      </c>
      <c r="B61" s="58" t="s">
        <v>154</v>
      </c>
      <c r="C61" s="59" t="s">
        <v>237</v>
      </c>
      <c r="D61" s="59">
        <v>5</v>
      </c>
      <c r="E61" s="60">
        <v>9339</v>
      </c>
      <c r="F61" s="60">
        <v>8190</v>
      </c>
      <c r="G61" s="60">
        <f>'[1]НМЦК 26_расч'!U61</f>
        <v>7833</v>
      </c>
      <c r="H61" s="67">
        <f t="shared" si="0"/>
        <v>8454</v>
      </c>
      <c r="I61" s="68">
        <f t="shared" si="1"/>
        <v>786.94408950064553</v>
      </c>
      <c r="J61" s="69">
        <f t="shared" si="2"/>
        <v>9.308541394613739</v>
      </c>
      <c r="K61" s="60">
        <f t="shared" si="3"/>
        <v>42270</v>
      </c>
      <c r="L61" s="61"/>
    </row>
    <row r="62" spans="1:12" x14ac:dyDescent="0.25">
      <c r="A62" s="57">
        <v>59</v>
      </c>
      <c r="B62" s="58" t="s">
        <v>159</v>
      </c>
      <c r="C62" s="59" t="s">
        <v>237</v>
      </c>
      <c r="D62" s="59">
        <v>2</v>
      </c>
      <c r="E62" s="60">
        <v>5400</v>
      </c>
      <c r="F62" s="60">
        <v>5400</v>
      </c>
      <c r="G62" s="60">
        <f>'[1]НМЦК 26_расч'!U62</f>
        <v>5400</v>
      </c>
      <c r="H62" s="67">
        <f t="shared" si="0"/>
        <v>5400</v>
      </c>
      <c r="I62" s="68">
        <f t="shared" si="1"/>
        <v>0</v>
      </c>
      <c r="J62" s="69">
        <f t="shared" si="2"/>
        <v>0</v>
      </c>
      <c r="K62" s="60">
        <f t="shared" si="3"/>
        <v>10800</v>
      </c>
      <c r="L62" s="61"/>
    </row>
    <row r="63" spans="1:12" ht="25.5" x14ac:dyDescent="0.25">
      <c r="A63" s="57">
        <v>60</v>
      </c>
      <c r="B63" s="58" t="s">
        <v>188</v>
      </c>
      <c r="C63" s="59" t="s">
        <v>237</v>
      </c>
      <c r="D63" s="59">
        <v>1</v>
      </c>
      <c r="E63" s="60">
        <v>836670</v>
      </c>
      <c r="F63" s="60">
        <v>893600</v>
      </c>
      <c r="G63" s="60">
        <f>'[1]НМЦК 26_расч'!U63</f>
        <v>790800</v>
      </c>
      <c r="H63" s="67">
        <f t="shared" si="0"/>
        <v>840356.66666666663</v>
      </c>
      <c r="I63" s="68">
        <f t="shared" si="1"/>
        <v>51499.064392795844</v>
      </c>
      <c r="J63" s="69">
        <f t="shared" si="2"/>
        <v>6.1282389294381963</v>
      </c>
      <c r="K63" s="60">
        <f t="shared" si="3"/>
        <v>840356.66666666663</v>
      </c>
      <c r="L63" s="61"/>
    </row>
    <row r="64" spans="1:12" ht="25.5" x14ac:dyDescent="0.25">
      <c r="A64" s="57">
        <v>61</v>
      </c>
      <c r="B64" s="58" t="s">
        <v>191</v>
      </c>
      <c r="C64" s="59" t="s">
        <v>237</v>
      </c>
      <c r="D64" s="59">
        <v>1</v>
      </c>
      <c r="E64" s="60">
        <v>475970</v>
      </c>
      <c r="F64" s="60">
        <v>508360</v>
      </c>
      <c r="G64" s="60">
        <f>'[1]НМЦК 26_расч'!U64</f>
        <v>449880</v>
      </c>
      <c r="H64" s="67">
        <f t="shared" si="0"/>
        <v>478070</v>
      </c>
      <c r="I64" s="68">
        <f t="shared" si="1"/>
        <v>29296.503204307508</v>
      </c>
      <c r="J64" s="69">
        <f t="shared" si="2"/>
        <v>6.1280781484526345</v>
      </c>
      <c r="K64" s="60">
        <f t="shared" si="3"/>
        <v>478070</v>
      </c>
      <c r="L64" s="61"/>
    </row>
    <row r="65" spans="1:12" x14ac:dyDescent="0.25">
      <c r="A65" s="57">
        <v>62</v>
      </c>
      <c r="B65" s="58" t="s">
        <v>193</v>
      </c>
      <c r="C65" s="59" t="s">
        <v>237</v>
      </c>
      <c r="D65" s="59">
        <v>1</v>
      </c>
      <c r="E65" s="60">
        <v>84000</v>
      </c>
      <c r="F65" s="60">
        <v>100800</v>
      </c>
      <c r="G65" s="60">
        <f>'[1]НМЦК 26_расч'!U65</f>
        <v>91000</v>
      </c>
      <c r="H65" s="67">
        <f t="shared" si="0"/>
        <v>91933.333333333328</v>
      </c>
      <c r="I65" s="68">
        <f t="shared" si="1"/>
        <v>8438.799282678392</v>
      </c>
      <c r="J65" s="69">
        <f t="shared" si="2"/>
        <v>9.1792595533122459</v>
      </c>
      <c r="K65" s="60">
        <f t="shared" si="3"/>
        <v>91933.333333333328</v>
      </c>
      <c r="L65" s="61"/>
    </row>
    <row r="66" spans="1:12" x14ac:dyDescent="0.25">
      <c r="A66" s="57">
        <v>63</v>
      </c>
      <c r="B66" s="58" t="s">
        <v>196</v>
      </c>
      <c r="C66" s="59" t="s">
        <v>237</v>
      </c>
      <c r="D66" s="59">
        <v>1</v>
      </c>
      <c r="E66" s="60">
        <v>546000</v>
      </c>
      <c r="F66" s="60">
        <v>580000</v>
      </c>
      <c r="G66" s="60">
        <f>'[1]НМЦК 26_расч'!U66</f>
        <v>546000</v>
      </c>
      <c r="H66" s="67">
        <f t="shared" si="0"/>
        <v>557333.33333333337</v>
      </c>
      <c r="I66" s="68">
        <f t="shared" si="1"/>
        <v>19629.909152447279</v>
      </c>
      <c r="J66" s="69">
        <f t="shared" si="2"/>
        <v>3.5221128862046549</v>
      </c>
      <c r="K66" s="60">
        <f t="shared" si="3"/>
        <v>557333.33333333337</v>
      </c>
      <c r="L66" s="61"/>
    </row>
    <row r="67" spans="1:12" x14ac:dyDescent="0.25">
      <c r="A67" s="57">
        <v>64</v>
      </c>
      <c r="B67" s="58" t="s">
        <v>197</v>
      </c>
      <c r="C67" s="59" t="s">
        <v>237</v>
      </c>
      <c r="D67" s="59">
        <v>20</v>
      </c>
      <c r="E67" s="60">
        <v>25000</v>
      </c>
      <c r="F67" s="60">
        <v>26250</v>
      </c>
      <c r="G67" s="60">
        <f>'[1]НМЦК 26_расч'!U67</f>
        <v>31860</v>
      </c>
      <c r="H67" s="67">
        <f t="shared" si="0"/>
        <v>27703.333333333332</v>
      </c>
      <c r="I67" s="68">
        <f t="shared" si="1"/>
        <v>3653.632895260997</v>
      </c>
      <c r="J67" s="69">
        <f t="shared" si="2"/>
        <v>13.18842339764528</v>
      </c>
      <c r="K67" s="60">
        <f t="shared" si="3"/>
        <v>554066.66666666663</v>
      </c>
      <c r="L67" s="61"/>
    </row>
    <row r="68" spans="1:12" x14ac:dyDescent="0.25">
      <c r="A68" s="57">
        <v>65</v>
      </c>
      <c r="B68" s="58" t="s">
        <v>199</v>
      </c>
      <c r="C68" s="59" t="s">
        <v>237</v>
      </c>
      <c r="D68" s="59">
        <v>6</v>
      </c>
      <c r="E68" s="60">
        <v>6000</v>
      </c>
      <c r="F68" s="60">
        <v>5600</v>
      </c>
      <c r="G68" s="60">
        <f>'[1]НМЦК 26_расч'!U68</f>
        <v>5990</v>
      </c>
      <c r="H68" s="67">
        <f t="shared" si="0"/>
        <v>5863.333333333333</v>
      </c>
      <c r="I68" s="68">
        <f t="shared" si="1"/>
        <v>228.10816147900832</v>
      </c>
      <c r="J68" s="69">
        <f t="shared" si="2"/>
        <v>3.8904177625754688</v>
      </c>
      <c r="K68" s="60">
        <f t="shared" si="3"/>
        <v>35180</v>
      </c>
      <c r="L68" s="61"/>
    </row>
    <row r="69" spans="1:12" x14ac:dyDescent="0.25">
      <c r="A69" s="57">
        <v>66</v>
      </c>
      <c r="B69" s="58" t="s">
        <v>201</v>
      </c>
      <c r="C69" s="59" t="s">
        <v>237</v>
      </c>
      <c r="D69" s="59">
        <v>2</v>
      </c>
      <c r="E69" s="60">
        <v>36877</v>
      </c>
      <c r="F69" s="60">
        <v>34070</v>
      </c>
      <c r="G69" s="60">
        <f>'[1]НМЦК 26_расч'!U69</f>
        <v>40343.040000000001</v>
      </c>
      <c r="H69" s="67">
        <f t="shared" ref="H69:H82" si="4">(G69+E69+F69)/3</f>
        <v>37096.68</v>
      </c>
      <c r="I69" s="68">
        <f t="shared" ref="I69:I82" si="5">STDEVA(E69:G69)</f>
        <v>3142.2845490502609</v>
      </c>
      <c r="J69" s="69">
        <f t="shared" ref="J69:J82" si="6">I69/H69*100</f>
        <v>8.4705276834753427</v>
      </c>
      <c r="K69" s="60">
        <f t="shared" ref="K69:K82" si="7">H69*D69</f>
        <v>74193.36</v>
      </c>
      <c r="L69" s="61"/>
    </row>
    <row r="70" spans="1:12" x14ac:dyDescent="0.25">
      <c r="A70" s="57">
        <v>67</v>
      </c>
      <c r="B70" s="58" t="s">
        <v>204</v>
      </c>
      <c r="C70" s="59" t="s">
        <v>237</v>
      </c>
      <c r="D70" s="59">
        <v>2</v>
      </c>
      <c r="E70" s="60">
        <v>33037</v>
      </c>
      <c r="F70" s="60">
        <v>31458</v>
      </c>
      <c r="G70" s="60">
        <f>'[1]НМЦК 26_расч'!U70</f>
        <v>25537</v>
      </c>
      <c r="H70" s="67">
        <f t="shared" si="4"/>
        <v>30010.666666666668</v>
      </c>
      <c r="I70" s="68">
        <f t="shared" si="5"/>
        <v>3953.9322621073384</v>
      </c>
      <c r="J70" s="69">
        <f t="shared" si="6"/>
        <v>13.175089730675776</v>
      </c>
      <c r="K70" s="60">
        <f t="shared" si="7"/>
        <v>60021.333333333336</v>
      </c>
      <c r="L70" s="61"/>
    </row>
    <row r="71" spans="1:12" x14ac:dyDescent="0.25">
      <c r="A71" s="57">
        <v>68</v>
      </c>
      <c r="B71" s="58" t="s">
        <v>205</v>
      </c>
      <c r="C71" s="59" t="s">
        <v>237</v>
      </c>
      <c r="D71" s="59">
        <v>1</v>
      </c>
      <c r="E71" s="60">
        <v>61895.34</v>
      </c>
      <c r="F71" s="60">
        <v>64924</v>
      </c>
      <c r="G71" s="60">
        <f>'[1]НМЦК 26_расч'!U71</f>
        <v>80000</v>
      </c>
      <c r="H71" s="67">
        <f t="shared" si="4"/>
        <v>68939.78</v>
      </c>
      <c r="I71" s="68">
        <f t="shared" si="5"/>
        <v>9697.3988875986597</v>
      </c>
      <c r="J71" s="69">
        <f t="shared" si="6"/>
        <v>14.066477855889095</v>
      </c>
      <c r="K71" s="60">
        <f t="shared" si="7"/>
        <v>68939.78</v>
      </c>
      <c r="L71" s="61"/>
    </row>
    <row r="72" spans="1:12" x14ac:dyDescent="0.25">
      <c r="A72" s="57">
        <v>69</v>
      </c>
      <c r="B72" s="58" t="s">
        <v>206</v>
      </c>
      <c r="C72" s="59" t="s">
        <v>237</v>
      </c>
      <c r="D72" s="59">
        <v>10</v>
      </c>
      <c r="E72" s="60">
        <v>4865</v>
      </c>
      <c r="F72" s="60">
        <v>5500</v>
      </c>
      <c r="G72" s="60">
        <f>'[1]НМЦК 26_расч'!U72</f>
        <v>5551</v>
      </c>
      <c r="H72" s="67">
        <f t="shared" si="4"/>
        <v>5305.333333333333</v>
      </c>
      <c r="I72" s="68">
        <f t="shared" si="5"/>
        <v>382.19148778241163</v>
      </c>
      <c r="J72" s="69">
        <f t="shared" si="6"/>
        <v>7.2039109282937606</v>
      </c>
      <c r="K72" s="60">
        <f t="shared" si="7"/>
        <v>53053.333333333328</v>
      </c>
      <c r="L72" s="61"/>
    </row>
    <row r="73" spans="1:12" x14ac:dyDescent="0.25">
      <c r="A73" s="57">
        <v>70</v>
      </c>
      <c r="B73" s="58" t="s">
        <v>209</v>
      </c>
      <c r="C73" s="59" t="s">
        <v>237</v>
      </c>
      <c r="D73" s="59">
        <v>10</v>
      </c>
      <c r="E73" s="60">
        <v>4669</v>
      </c>
      <c r="F73" s="60">
        <v>4900</v>
      </c>
      <c r="G73" s="60">
        <f>'[1]НМЦК 26_расч'!U73</f>
        <v>4835</v>
      </c>
      <c r="H73" s="67">
        <f t="shared" si="4"/>
        <v>4801.333333333333</v>
      </c>
      <c r="I73" s="68">
        <f t="shared" si="5"/>
        <v>119.12318554057111</v>
      </c>
      <c r="J73" s="69">
        <f t="shared" si="6"/>
        <v>2.4810438532471073</v>
      </c>
      <c r="K73" s="60">
        <f t="shared" si="7"/>
        <v>48013.333333333328</v>
      </c>
      <c r="L73" s="61"/>
    </row>
    <row r="74" spans="1:12" x14ac:dyDescent="0.25">
      <c r="A74" s="57">
        <v>71</v>
      </c>
      <c r="B74" s="58" t="s">
        <v>211</v>
      </c>
      <c r="C74" s="59" t="s">
        <v>237</v>
      </c>
      <c r="D74" s="59">
        <v>1</v>
      </c>
      <c r="E74" s="60">
        <v>60500</v>
      </c>
      <c r="F74" s="60">
        <v>62700</v>
      </c>
      <c r="G74" s="60">
        <f>'[1]НМЦК 26_расч'!U74</f>
        <v>63140</v>
      </c>
      <c r="H74" s="67">
        <f t="shared" si="4"/>
        <v>62113.333333333336</v>
      </c>
      <c r="I74" s="68">
        <f t="shared" si="5"/>
        <v>1414.4021116123001</v>
      </c>
      <c r="J74" s="69">
        <f t="shared" si="6"/>
        <v>2.2771312304587852</v>
      </c>
      <c r="K74" s="60">
        <f t="shared" si="7"/>
        <v>62113.333333333336</v>
      </c>
      <c r="L74" s="61"/>
    </row>
    <row r="75" spans="1:12" x14ac:dyDescent="0.25">
      <c r="A75" s="57">
        <v>72</v>
      </c>
      <c r="B75" s="58" t="s">
        <v>212</v>
      </c>
      <c r="C75" s="59" t="s">
        <v>237</v>
      </c>
      <c r="D75" s="59">
        <v>10</v>
      </c>
      <c r="E75" s="60">
        <v>11404</v>
      </c>
      <c r="F75" s="60">
        <v>14131</v>
      </c>
      <c r="G75" s="60">
        <f>'[1]НМЦК 26_расч'!U75</f>
        <v>14160</v>
      </c>
      <c r="H75" s="67">
        <f t="shared" si="4"/>
        <v>13231.666666666666</v>
      </c>
      <c r="I75" s="68">
        <f t="shared" si="5"/>
        <v>1582.8721784570391</v>
      </c>
      <c r="J75" s="69">
        <f t="shared" si="6"/>
        <v>11.962757363323133</v>
      </c>
      <c r="K75" s="60">
        <f t="shared" si="7"/>
        <v>132316.66666666666</v>
      </c>
      <c r="L75" s="61"/>
    </row>
    <row r="76" spans="1:12" x14ac:dyDescent="0.25">
      <c r="A76" s="57">
        <v>73</v>
      </c>
      <c r="B76" s="58" t="s">
        <v>213</v>
      </c>
      <c r="C76" s="59" t="s">
        <v>237</v>
      </c>
      <c r="D76" s="59">
        <v>1</v>
      </c>
      <c r="E76" s="60">
        <v>40665</v>
      </c>
      <c r="F76" s="60">
        <v>43500</v>
      </c>
      <c r="G76" s="60">
        <f>'[1]НМЦК 26_расч'!U76</f>
        <v>42731</v>
      </c>
      <c r="H76" s="67">
        <f t="shared" si="4"/>
        <v>42298.666666666664</v>
      </c>
      <c r="I76" s="68">
        <f t="shared" si="5"/>
        <v>1466.1140246697505</v>
      </c>
      <c r="J76" s="69">
        <f t="shared" si="6"/>
        <v>3.4660998565827543</v>
      </c>
      <c r="K76" s="60">
        <f t="shared" si="7"/>
        <v>42298.666666666664</v>
      </c>
      <c r="L76" s="61"/>
    </row>
    <row r="77" spans="1:12" ht="38.25" x14ac:dyDescent="0.25">
      <c r="A77" s="57">
        <v>74</v>
      </c>
      <c r="B77" s="58" t="s">
        <v>214</v>
      </c>
      <c r="C77" s="59" t="s">
        <v>237</v>
      </c>
      <c r="D77" s="59">
        <v>5</v>
      </c>
      <c r="E77" s="60">
        <v>167000</v>
      </c>
      <c r="F77" s="60">
        <v>175000</v>
      </c>
      <c r="G77" s="60">
        <f>'[1]НМЦК 26_расч'!U77</f>
        <v>171000</v>
      </c>
      <c r="H77" s="67">
        <f t="shared" si="4"/>
        <v>171000</v>
      </c>
      <c r="I77" s="68">
        <f t="shared" si="5"/>
        <v>4000</v>
      </c>
      <c r="J77" s="69">
        <f t="shared" si="6"/>
        <v>2.3391812865497075</v>
      </c>
      <c r="K77" s="60">
        <f t="shared" si="7"/>
        <v>855000</v>
      </c>
      <c r="L77" s="61"/>
    </row>
    <row r="78" spans="1:12" ht="25.5" x14ac:dyDescent="0.25">
      <c r="A78" s="57">
        <v>75</v>
      </c>
      <c r="B78" s="58" t="s">
        <v>217</v>
      </c>
      <c r="C78" s="59" t="s">
        <v>237</v>
      </c>
      <c r="D78" s="59">
        <v>5</v>
      </c>
      <c r="E78" s="60">
        <v>27000</v>
      </c>
      <c r="F78" s="60">
        <v>31000</v>
      </c>
      <c r="G78" s="60">
        <f>'[1]НМЦК 26_расч'!U78</f>
        <v>29000</v>
      </c>
      <c r="H78" s="67">
        <f t="shared" si="4"/>
        <v>29000</v>
      </c>
      <c r="I78" s="68">
        <f t="shared" si="5"/>
        <v>2000</v>
      </c>
      <c r="J78" s="69">
        <f t="shared" si="6"/>
        <v>6.8965517241379306</v>
      </c>
      <c r="K78" s="60">
        <f t="shared" si="7"/>
        <v>145000</v>
      </c>
      <c r="L78" s="61"/>
    </row>
    <row r="79" spans="1:12" x14ac:dyDescent="0.25">
      <c r="A79" s="57">
        <v>76</v>
      </c>
      <c r="B79" s="58" t="s">
        <v>218</v>
      </c>
      <c r="C79" s="59" t="s">
        <v>237</v>
      </c>
      <c r="D79" s="59">
        <v>1</v>
      </c>
      <c r="E79" s="60">
        <v>108614.52</v>
      </c>
      <c r="F79" s="60">
        <v>125671</v>
      </c>
      <c r="G79" s="60">
        <f>'[1]НМЦК 26_расч'!U79</f>
        <v>132751</v>
      </c>
      <c r="H79" s="67">
        <f t="shared" si="4"/>
        <v>122345.50666666667</v>
      </c>
      <c r="I79" s="68">
        <f t="shared" si="5"/>
        <v>12407.118768277076</v>
      </c>
      <c r="J79" s="69">
        <f t="shared" si="6"/>
        <v>10.141049807477257</v>
      </c>
      <c r="K79" s="60">
        <f t="shared" si="7"/>
        <v>122345.50666666667</v>
      </c>
      <c r="L79" s="61"/>
    </row>
    <row r="80" spans="1:12" x14ac:dyDescent="0.25">
      <c r="A80" s="57">
        <v>77</v>
      </c>
      <c r="B80" s="58" t="s">
        <v>220</v>
      </c>
      <c r="C80" s="59" t="s">
        <v>237</v>
      </c>
      <c r="D80" s="59">
        <v>12</v>
      </c>
      <c r="E80" s="60">
        <v>21400</v>
      </c>
      <c r="F80" s="60">
        <v>20000</v>
      </c>
      <c r="G80" s="60">
        <f>'[1]НМЦК 26_расч'!U80</f>
        <v>21000</v>
      </c>
      <c r="H80" s="67">
        <f t="shared" si="4"/>
        <v>20800</v>
      </c>
      <c r="I80" s="68">
        <f t="shared" si="5"/>
        <v>721.11025509279784</v>
      </c>
      <c r="J80" s="69">
        <f t="shared" si="6"/>
        <v>3.466876226407682</v>
      </c>
      <c r="K80" s="60">
        <f t="shared" si="7"/>
        <v>249600</v>
      </c>
      <c r="L80" s="61"/>
    </row>
    <row r="81" spans="1:12" x14ac:dyDescent="0.25">
      <c r="A81" s="57">
        <v>78</v>
      </c>
      <c r="B81" s="58" t="s">
        <v>222</v>
      </c>
      <c r="C81" s="59" t="s">
        <v>237</v>
      </c>
      <c r="D81" s="59">
        <v>2</v>
      </c>
      <c r="E81" s="60">
        <v>303000</v>
      </c>
      <c r="F81" s="60">
        <v>300000</v>
      </c>
      <c r="G81" s="60">
        <f>'[1]НМЦК 26_расч'!U81</f>
        <v>302000</v>
      </c>
      <c r="H81" s="67">
        <f t="shared" si="4"/>
        <v>301666.66666666669</v>
      </c>
      <c r="I81" s="68">
        <f t="shared" si="5"/>
        <v>1527.5252316519466</v>
      </c>
      <c r="J81" s="69">
        <f t="shared" si="6"/>
        <v>0.50636195524373917</v>
      </c>
      <c r="K81" s="60">
        <f t="shared" si="7"/>
        <v>603333.33333333337</v>
      </c>
      <c r="L81" s="61"/>
    </row>
    <row r="82" spans="1:12" x14ac:dyDescent="0.25">
      <c r="A82" s="57">
        <v>79</v>
      </c>
      <c r="B82" s="58" t="s">
        <v>223</v>
      </c>
      <c r="C82" s="59" t="s">
        <v>237</v>
      </c>
      <c r="D82" s="59">
        <v>2</v>
      </c>
      <c r="E82" s="60">
        <v>15300</v>
      </c>
      <c r="F82" s="60">
        <v>14000</v>
      </c>
      <c r="G82" s="60">
        <f>'[1]НМЦК 26_расч'!U82</f>
        <v>15000</v>
      </c>
      <c r="H82" s="67">
        <f t="shared" si="4"/>
        <v>14766.666666666666</v>
      </c>
      <c r="I82" s="68">
        <f t="shared" si="5"/>
        <v>680.68592855540453</v>
      </c>
      <c r="J82" s="69">
        <f t="shared" si="6"/>
        <v>4.6096112543255385</v>
      </c>
      <c r="K82" s="60">
        <f t="shared" si="7"/>
        <v>29533.333333333332</v>
      </c>
      <c r="L82" s="61"/>
    </row>
    <row r="83" spans="1:12" x14ac:dyDescent="0.25">
      <c r="A83" s="57" t="str">
        <f>'[1]НМЦК 26_расч'!O83</f>
        <v/>
      </c>
      <c r="B83" s="58" t="str">
        <f>'[1]НМЦК 26_расч'!P83</f>
        <v/>
      </c>
      <c r="C83" s="59" t="str">
        <f>'[1]НМЦК 26_расч'!Q83</f>
        <v/>
      </c>
      <c r="D83" s="59" t="str">
        <f>'[1]НМЦК 26_расч'!R83</f>
        <v/>
      </c>
      <c r="E83" s="60" t="str">
        <f>'[1]НМЦК 26_расч'!S83</f>
        <v/>
      </c>
      <c r="F83" s="60" t="str">
        <f>'[1]НМЦК 26_расч'!T83</f>
        <v/>
      </c>
      <c r="G83" s="60" t="str">
        <f>'[1]НМЦК 26_расч'!U83</f>
        <v/>
      </c>
      <c r="H83" s="60" t="str">
        <f>'[1]НМЦК 26_расч'!V83</f>
        <v/>
      </c>
      <c r="I83" s="60" t="str">
        <f>'[1]НМЦК 26_расч'!W83</f>
        <v/>
      </c>
      <c r="J83" s="60" t="str">
        <f>'[1]НМЦК 26_расч'!X83</f>
        <v/>
      </c>
      <c r="K83" s="60" t="str">
        <f>'[1]НМЦК 26_расч'!Y83</f>
        <v/>
      </c>
      <c r="L83" s="61"/>
    </row>
    <row r="84" spans="1:12" s="49" customFormat="1" ht="51" customHeight="1" x14ac:dyDescent="0.25">
      <c r="A84" s="62"/>
      <c r="B84" s="63" t="s">
        <v>235</v>
      </c>
      <c r="C84" s="63"/>
      <c r="D84" s="64"/>
      <c r="E84" s="65"/>
      <c r="F84" s="65"/>
      <c r="G84" s="65"/>
      <c r="H84" s="65"/>
      <c r="I84" s="65"/>
      <c r="J84" s="65"/>
      <c r="K84" s="65">
        <f>SUM(K4:K83)</f>
        <v>13638240.313333336</v>
      </c>
      <c r="L84"/>
    </row>
    <row r="89" spans="1:12" s="49" customFormat="1" ht="15.75" x14ac:dyDescent="0.25">
      <c r="A89"/>
      <c r="B89"/>
      <c r="C89"/>
      <c r="D89"/>
      <c r="E89"/>
      <c r="F89"/>
      <c r="G89"/>
      <c r="H89"/>
      <c r="I89"/>
      <c r="J89"/>
      <c r="K89" s="66"/>
      <c r="L89"/>
    </row>
  </sheetData>
  <autoFilter ref="A2:AA84"/>
  <mergeCells count="7">
    <mergeCell ref="H1:J1"/>
    <mergeCell ref="K1:K2"/>
    <mergeCell ref="A1:A2"/>
    <mergeCell ref="B1:B2"/>
    <mergeCell ref="C1:C2"/>
    <mergeCell ref="D1:D2"/>
    <mergeCell ref="E1:G1"/>
  </mergeCells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ф2026</vt:lpstr>
      <vt:lpstr>НМЦК 26_СВОД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Свиридов Родион Владимирович</dc:creator>
  <cp:lastModifiedBy>Свиридов Родион Владимирович</cp:lastModifiedBy>
  <dcterms:created xsi:type="dcterms:W3CDTF">2025-12-02T07:48:50Z</dcterms:created>
  <dcterms:modified xsi:type="dcterms:W3CDTF">2025-12-02T07:53:39Z</dcterms:modified>
</cp:coreProperties>
</file>